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161" windowWidth="15480" windowHeight="7920" tabRatio="851" firstSheet="1" activeTab="4"/>
  </bookViews>
  <sheets>
    <sheet name="Resumen acuifero PVN" sheetId="1" r:id="rId1"/>
    <sheet name="Resumen acuifero PVS" sheetId="2" r:id="rId2"/>
    <sheet name="Resumen Buñol-Cheste" sheetId="3" r:id="rId3"/>
    <sheet name="Resumen acuifero SIERRA AVE" sheetId="4" r:id="rId4"/>
    <sheet name="Resumen ULLALES" sheetId="5" r:id="rId5"/>
    <sheet name="Resumen ac  Liria-Casinos" sheetId="6" r:id="rId6"/>
  </sheets>
  <definedNames>
    <definedName name="_xlnm.Print_Area" localSheetId="0">'Resumen acuifero PVN'!$A$1:$M$25</definedName>
    <definedName name="_xlnm.Print_Area" localSheetId="1">'Resumen acuifero PVS'!$A$1:$M$30</definedName>
    <definedName name="_xlnm.Print_Area" localSheetId="3">'Resumen acuifero SIERRA AVE'!$A$1:$M$19</definedName>
    <definedName name="_xlnm.Print_Area" localSheetId="2">'Resumen Buñol-Cheste'!$A$1:$M$20</definedName>
    <definedName name="_xlnm.Print_Area" localSheetId="4">'Resumen ULLALES'!$A$1:$I$31</definedName>
    <definedName name="db_rc_total_0406sig">#REF!</definedName>
  </definedNames>
  <calcPr fullCalcOnLoad="1"/>
</workbook>
</file>

<file path=xl/sharedStrings.xml><?xml version="1.0" encoding="utf-8"?>
<sst xmlns="http://schemas.openxmlformats.org/spreadsheetml/2006/main" count="234" uniqueCount="84">
  <si>
    <t>CARLET</t>
  </si>
  <si>
    <t>BENIMUSLEM</t>
  </si>
  <si>
    <t>ACTUACIONES DE SEQUÍA</t>
  </si>
  <si>
    <t>TOUS-GARROFERA</t>
  </si>
  <si>
    <t xml:space="preserve">Mes: </t>
  </si>
  <si>
    <t xml:space="preserve">Año: </t>
  </si>
  <si>
    <t>DIFERENCIAS OBSERVADAS</t>
  </si>
  <si>
    <t>Con mes anterior</t>
  </si>
  <si>
    <t>PLANA DE VALENCIA NORTE</t>
  </si>
  <si>
    <t>PLANA DE VALENCIA SUR</t>
  </si>
  <si>
    <t>ALBUFERA SUR</t>
  </si>
  <si>
    <t>ALBALAT</t>
  </si>
  <si>
    <t>RIOLA</t>
  </si>
  <si>
    <t>ESCALONA-ALBERIQUE</t>
  </si>
  <si>
    <t>SECTOR DE EXPLOTACIÓN</t>
  </si>
  <si>
    <t>VALORES MEDIOS</t>
  </si>
  <si>
    <t>Cloruros (mg/L)</t>
  </si>
  <si>
    <t>Nivel piezométrico (msnm)</t>
  </si>
  <si>
    <t>VALOR MEDIO SECTORES</t>
  </si>
  <si>
    <r>
      <t>Conductividad (</t>
    </r>
    <r>
      <rPr>
        <b/>
        <sz val="8"/>
        <rFont val="Symbol"/>
        <family val="1"/>
      </rPr>
      <t>m</t>
    </r>
    <r>
      <rPr>
        <b/>
        <sz val="8"/>
        <rFont val="Tahoma"/>
        <family val="2"/>
      </rPr>
      <t>S/cm)</t>
    </r>
  </si>
  <si>
    <t>ESCALONA-CÁRCER</t>
  </si>
  <si>
    <t xml:space="preserve">EXTRACCIONES </t>
  </si>
  <si>
    <t>EN CAPTACIONES DE SEQUÍA (m3)</t>
  </si>
  <si>
    <t>Total desde</t>
  </si>
  <si>
    <t>TOTALES  EXTRACCIONES  DE SEQUÍA</t>
  </si>
  <si>
    <t>ALGEMESÍ</t>
  </si>
  <si>
    <t xml:space="preserve"> </t>
  </si>
  <si>
    <t>CAPTACIONES AISLADAS</t>
  </si>
  <si>
    <t>CULLERA</t>
  </si>
  <si>
    <t>GUADASSUAR</t>
  </si>
  <si>
    <t>MEDIA RESTO ACUÍFERO</t>
  </si>
  <si>
    <t>Con medida inicial</t>
  </si>
  <si>
    <t>Mes</t>
  </si>
  <si>
    <t>VINALESA-MUSEROS</t>
  </si>
  <si>
    <t>MANISES</t>
  </si>
  <si>
    <t>ALBUFERA NORTE-ALCÁCER</t>
  </si>
  <si>
    <t>CAPTACIÓN AISLADA</t>
  </si>
  <si>
    <t>LIRIA-CASINOS</t>
  </si>
  <si>
    <t>TORRENTE</t>
  </si>
  <si>
    <t>PICASSENT NORTE</t>
  </si>
  <si>
    <t>PICASSENT SUR</t>
  </si>
  <si>
    <t>BENIMODO</t>
  </si>
  <si>
    <t>SIERRA DEL AVE</t>
  </si>
  <si>
    <t>BUÑOL-CHESTE</t>
  </si>
  <si>
    <t>RESUMEN DE MASAS DE AGUA SUBTERRÁNEA
RED ESPECÍFICA DE SEQUÍA Y EXTRACCIONES</t>
  </si>
  <si>
    <t>M.A.S. 080.024:</t>
  </si>
  <si>
    <t>(abril 07)</t>
  </si>
  <si>
    <t>Piezometría (msnm)</t>
  </si>
  <si>
    <r>
      <t>Conductividad (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S/cm)</t>
    </r>
  </si>
  <si>
    <t>abril-07</t>
  </si>
  <si>
    <t>Abril 2008</t>
  </si>
  <si>
    <t>sd</t>
  </si>
  <si>
    <t>ULLALES DE LA ALBUFERA</t>
  </si>
  <si>
    <t>Font del Barret</t>
  </si>
  <si>
    <t>Font del Romaní</t>
  </si>
  <si>
    <t>Font del Forner</t>
  </si>
  <si>
    <t>Senillera Pequeña</t>
  </si>
  <si>
    <t>Senillera Grande</t>
  </si>
  <si>
    <t>Els Sants</t>
  </si>
  <si>
    <t>Baldoví</t>
  </si>
  <si>
    <t>Llosa Na Molins</t>
  </si>
  <si>
    <t>ULLALS</t>
  </si>
  <si>
    <t>ZONA</t>
  </si>
  <si>
    <t>ALMUSAFES</t>
  </si>
  <si>
    <t>Font de la Mula</t>
  </si>
  <si>
    <t>VALOR MEDIO ULLALES</t>
  </si>
  <si>
    <t>MONTAÑETA DELS SANTS</t>
  </si>
  <si>
    <t>MEDIA ALMUSAFES</t>
  </si>
  <si>
    <t>MEDIA ALBALAT</t>
  </si>
  <si>
    <t>MEDIA MONTAÑETA DELS SANTS</t>
  </si>
  <si>
    <t>Ullal Gross</t>
  </si>
  <si>
    <t>Marzo</t>
  </si>
  <si>
    <t>(Feb. 2008)</t>
  </si>
  <si>
    <t>Dic. 08-Marzo 09</t>
  </si>
  <si>
    <t>Cloruros (mg/l)</t>
  </si>
  <si>
    <t xml:space="preserve">con el año anterior </t>
  </si>
  <si>
    <t>(marzo 2008)</t>
  </si>
  <si>
    <t>M.A.S. 80.141:</t>
  </si>
  <si>
    <t xml:space="preserve">RESUMEN DE MASAS DE AGUA SUBTERRÁNEA
RED ESPECÍFICA DE SEQUÍA </t>
  </si>
  <si>
    <t>Cloruros                (mg/l)</t>
  </si>
  <si>
    <t>M.A.S. 80.142:</t>
  </si>
  <si>
    <t>M.A.S. 80.140:</t>
  </si>
  <si>
    <t>M.A.S. 80.144:</t>
  </si>
  <si>
    <t>ACTUACIONES PARA EL SEGUIMIENTO DE ACUÍFEROS ESTRATÉGICOS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</si>
</sst>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0.0000000"/>
    <numFmt numFmtId="178" formatCode="0.00000000"/>
    <numFmt numFmtId="179" formatCode="0.000000000"/>
    <numFmt numFmtId="180" formatCode="0.000000"/>
    <numFmt numFmtId="181" formatCode="#,##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i/>
      <sz val="11"/>
      <color indexed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i/>
      <sz val="11"/>
      <color indexed="52"/>
      <name val="Tahoma"/>
      <family val="2"/>
    </font>
    <font>
      <b/>
      <sz val="8"/>
      <name val="Arial"/>
      <family val="2"/>
    </font>
    <font>
      <b/>
      <sz val="6"/>
      <name val="Tahoma"/>
      <family val="2"/>
    </font>
    <font>
      <b/>
      <sz val="10"/>
      <name val="Tahoma"/>
      <family val="2"/>
    </font>
    <font>
      <b/>
      <sz val="8"/>
      <name val="Symbol"/>
      <family val="1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10"/>
      <name val="Tahoma"/>
      <family val="2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9"/>
      <color indexed="21"/>
      <name val="Tahoma"/>
      <family val="2"/>
    </font>
    <font>
      <sz val="9"/>
      <color indexed="21"/>
      <name val="Tahoma"/>
      <family val="2"/>
    </font>
    <font>
      <sz val="9"/>
      <color indexed="10"/>
      <name val="Tahoma"/>
      <family val="2"/>
    </font>
    <font>
      <b/>
      <sz val="7"/>
      <name val="Tahoma"/>
      <family val="2"/>
    </font>
    <font>
      <b/>
      <sz val="9"/>
      <color indexed="57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172" fontId="6" fillId="0" borderId="0" xfId="0" applyNumberFormat="1" applyFont="1" applyFill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32" fillId="4" borderId="14" xfId="0" applyFont="1" applyFill="1" applyBorder="1" applyAlignment="1">
      <alignment horizontal="center" vertical="center"/>
    </xf>
    <xf numFmtId="172" fontId="6" fillId="5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32" fillId="0" borderId="2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7" fontId="18" fillId="0" borderId="17" xfId="0" applyNumberFormat="1" applyFont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1" fontId="33" fillId="0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7" fontId="18" fillId="5" borderId="17" xfId="0" applyNumberFormat="1" applyFont="1" applyFill="1" applyBorder="1" applyAlignment="1">
      <alignment horizontal="center" vertical="center" wrapText="1"/>
    </xf>
    <xf numFmtId="49" fontId="18" fillId="5" borderId="13" xfId="0" applyNumberFormat="1" applyFont="1" applyFill="1" applyBorder="1" applyAlignment="1">
      <alignment horizontal="center" vertical="center" wrapText="1"/>
    </xf>
    <xf numFmtId="49" fontId="18" fillId="5" borderId="0" xfId="0" applyNumberFormat="1" applyFont="1" applyFill="1" applyBorder="1" applyAlignment="1">
      <alignment horizontal="center" vertical="center" wrapText="1"/>
    </xf>
    <xf numFmtId="49" fontId="21" fillId="5" borderId="17" xfId="0" applyNumberFormat="1" applyFont="1" applyFill="1" applyBorder="1" applyAlignment="1">
      <alignment horizontal="center" vertical="center"/>
    </xf>
    <xf numFmtId="49" fontId="21" fillId="5" borderId="13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2" fontId="27" fillId="5" borderId="19" xfId="0" applyNumberFormat="1" applyFont="1" applyFill="1" applyBorder="1" applyAlignment="1">
      <alignment horizontal="center" vertical="center"/>
    </xf>
    <xf numFmtId="3" fontId="25" fillId="5" borderId="15" xfId="0" applyNumberFormat="1" applyFont="1" applyFill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center" vertical="center"/>
    </xf>
    <xf numFmtId="2" fontId="27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>
      <alignment horizontal="center" vertical="center"/>
    </xf>
    <xf numFmtId="1" fontId="23" fillId="5" borderId="15" xfId="0" applyNumberFormat="1" applyFont="1" applyFill="1" applyBorder="1" applyAlignment="1">
      <alignment horizontal="center" vertical="center"/>
    </xf>
    <xf numFmtId="1" fontId="23" fillId="5" borderId="2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3" fontId="15" fillId="5" borderId="1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2" fontId="27" fillId="5" borderId="21" xfId="0" applyNumberFormat="1" applyFont="1" applyFill="1" applyBorder="1" applyAlignment="1">
      <alignment horizontal="center" vertical="center"/>
    </xf>
    <xf numFmtId="3" fontId="25" fillId="5" borderId="6" xfId="0" applyNumberFormat="1" applyFont="1" applyFill="1" applyBorder="1" applyAlignment="1">
      <alignment horizontal="center" vertical="center"/>
    </xf>
    <xf numFmtId="3" fontId="23" fillId="5" borderId="5" xfId="0" applyNumberFormat="1" applyFont="1" applyFill="1" applyBorder="1" applyAlignment="1">
      <alignment horizontal="center" vertical="center"/>
    </xf>
    <xf numFmtId="2" fontId="27" fillId="5" borderId="6" xfId="0" applyNumberFormat="1" applyFont="1" applyFill="1" applyBorder="1" applyAlignment="1">
      <alignment horizontal="center" vertical="center"/>
    </xf>
    <xf numFmtId="1" fontId="25" fillId="5" borderId="6" xfId="0" applyNumberFormat="1" applyFont="1" applyFill="1" applyBorder="1" applyAlignment="1">
      <alignment horizontal="center" vertical="center"/>
    </xf>
    <xf numFmtId="1" fontId="23" fillId="5" borderId="6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4" fontId="6" fillId="5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7" fontId="18" fillId="0" borderId="24" xfId="0" applyNumberFormat="1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17" fontId="18" fillId="0" borderId="34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1" fontId="30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23" fillId="0" borderId="16" xfId="0" applyNumberFormat="1" applyFont="1" applyFill="1" applyBorder="1" applyAlignment="1">
      <alignment horizontal="center" vertical="center"/>
    </xf>
    <xf numFmtId="2" fontId="27" fillId="0" borderId="16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4" fontId="27" fillId="0" borderId="33" xfId="0" applyNumberFormat="1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4" fontId="27" fillId="0" borderId="28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8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2" fontId="27" fillId="0" borderId="38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2" fontId="27" fillId="0" borderId="33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3" fontId="19" fillId="0" borderId="41" xfId="21" applyNumberFormat="1" applyFont="1" applyFill="1" applyBorder="1" applyAlignment="1" applyProtection="1">
      <alignment horizontal="center" vertical="center"/>
      <protection locked="0"/>
    </xf>
    <xf numFmtId="3" fontId="19" fillId="0" borderId="7" xfId="21" applyNumberFormat="1" applyFont="1" applyFill="1" applyBorder="1" applyAlignment="1" applyProtection="1">
      <alignment horizontal="center" vertical="center"/>
      <protection locked="0"/>
    </xf>
    <xf numFmtId="3" fontId="19" fillId="0" borderId="42" xfId="21" applyNumberFormat="1" applyFont="1" applyFill="1" applyBorder="1" applyAlignment="1" applyProtection="1">
      <alignment horizontal="center" vertical="center"/>
      <protection locked="0"/>
    </xf>
    <xf numFmtId="3" fontId="19" fillId="0" borderId="9" xfId="21" applyNumberFormat="1" applyFont="1" applyFill="1" applyBorder="1" applyAlignment="1" applyProtection="1">
      <alignment horizontal="center" vertical="center"/>
      <protection locked="0"/>
    </xf>
    <xf numFmtId="3" fontId="19" fillId="0" borderId="14" xfId="21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" fontId="18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9" fillId="0" borderId="0" xfId="21" applyNumberFormat="1" applyFont="1" applyFill="1" applyBorder="1" applyAlignment="1" applyProtection="1">
      <alignment horizontal="center" vertical="center"/>
      <protection locked="0"/>
    </xf>
    <xf numFmtId="3" fontId="19" fillId="0" borderId="0" xfId="21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43" xfId="0" applyNumberFormat="1" applyFont="1" applyFill="1" applyBorder="1" applyAlignment="1" applyProtection="1">
      <alignment horizontal="center" vertical="center"/>
      <protection locked="0"/>
    </xf>
    <xf numFmtId="3" fontId="19" fillId="0" borderId="44" xfId="0" applyNumberFormat="1" applyFont="1" applyFill="1" applyBorder="1" applyAlignment="1" applyProtection="1">
      <alignment horizontal="center" vertical="center"/>
      <protection locked="0"/>
    </xf>
    <xf numFmtId="3" fontId="19" fillId="0" borderId="42" xfId="0" applyNumberFormat="1" applyFont="1" applyFill="1" applyBorder="1" applyAlignment="1" applyProtection="1">
      <alignment horizontal="center" vertical="center"/>
      <protection locked="0"/>
    </xf>
    <xf numFmtId="3" fontId="19" fillId="0" borderId="45" xfId="0" applyNumberFormat="1" applyFont="1" applyFill="1" applyBorder="1" applyAlignment="1" applyProtection="1">
      <alignment horizontal="center" vertical="center"/>
      <protection locked="0"/>
    </xf>
    <xf numFmtId="3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17" xfId="0" applyNumberFormat="1" applyFont="1" applyFill="1" applyBorder="1" applyAlignment="1" applyProtection="1">
      <alignment horizontal="center" vertical="center"/>
      <protection locked="0"/>
    </xf>
    <xf numFmtId="3" fontId="19" fillId="0" borderId="13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3" fontId="19" fillId="0" borderId="46" xfId="0" applyNumberFormat="1" applyFont="1" applyFill="1" applyBorder="1" applyAlignment="1" applyProtection="1">
      <alignment horizontal="center" vertical="center"/>
      <protection locked="0"/>
    </xf>
    <xf numFmtId="3" fontId="19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47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27" xfId="0" applyNumberFormat="1" applyFont="1" applyFill="1" applyBorder="1" applyAlignment="1" applyProtection="1">
      <alignment horizontal="center" vertical="center"/>
      <protection locked="0"/>
    </xf>
    <xf numFmtId="2" fontId="27" fillId="0" borderId="28" xfId="0" applyNumberFormat="1" applyFont="1" applyFill="1" applyBorder="1" applyAlignment="1" applyProtection="1">
      <alignment horizontal="center" vertical="center"/>
      <protection locked="0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3" fillId="0" borderId="48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 vertical="center"/>
      <protection locked="0"/>
    </xf>
    <xf numFmtId="3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33" fillId="0" borderId="6" xfId="0" applyNumberFormat="1" applyFont="1" applyFill="1" applyBorder="1" applyAlignment="1" applyProtection="1">
      <alignment horizontal="center" vertical="center"/>
      <protection locked="0"/>
    </xf>
    <xf numFmtId="1" fontId="23" fillId="0" borderId="48" xfId="0" applyNumberFormat="1" applyFont="1" applyFill="1" applyBorder="1" applyAlignment="1" applyProtection="1">
      <alignment horizontal="center" vertical="center"/>
      <protection locked="0"/>
    </xf>
    <xf numFmtId="2" fontId="27" fillId="0" borderId="41" xfId="0" applyNumberFormat="1" applyFont="1" applyFill="1" applyBorder="1" applyAlignment="1" applyProtection="1">
      <alignment horizontal="center" vertical="center"/>
      <protection locked="0"/>
    </xf>
    <xf numFmtId="3" fontId="25" fillId="0" borderId="49" xfId="0" applyNumberFormat="1" applyFont="1" applyFill="1" applyBorder="1" applyAlignment="1" applyProtection="1">
      <alignment horizontal="center" vertical="center"/>
      <protection locked="0"/>
    </xf>
    <xf numFmtId="3" fontId="23" fillId="0" borderId="22" xfId="0" applyNumberFormat="1" applyFont="1" applyFill="1" applyBorder="1" applyAlignment="1" applyProtection="1">
      <alignment horizontal="center" vertical="center"/>
      <protection locked="0"/>
    </xf>
    <xf numFmtId="2" fontId="27" fillId="0" borderId="22" xfId="0" applyNumberFormat="1" applyFont="1" applyFill="1" applyBorder="1" applyAlignment="1" applyProtection="1">
      <alignment horizontal="center" vertical="center"/>
      <protection locked="0"/>
    </xf>
    <xf numFmtId="1" fontId="25" fillId="0" borderId="41" xfId="0" applyNumberFormat="1" applyFont="1" applyFill="1" applyBorder="1" applyAlignment="1" applyProtection="1">
      <alignment horizontal="center" vertical="center"/>
      <protection locked="0"/>
    </xf>
    <xf numFmtId="1" fontId="25" fillId="0" borderId="22" xfId="0" applyNumberFormat="1" applyFont="1" applyFill="1" applyBorder="1" applyAlignment="1" applyProtection="1">
      <alignment horizontal="center" vertical="center"/>
      <protection locked="0"/>
    </xf>
    <xf numFmtId="1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23" fillId="0" borderId="22" xfId="0" applyNumberFormat="1" applyFont="1" applyFill="1" applyBorder="1" applyAlignment="1" applyProtection="1">
      <alignment horizontal="center" vertical="center"/>
      <protection locked="0"/>
    </xf>
    <xf numFmtId="2" fontId="27" fillId="0" borderId="42" xfId="0" applyNumberFormat="1" applyFont="1" applyFill="1" applyBorder="1" applyAlignment="1" applyProtection="1">
      <alignment horizontal="center" vertical="center"/>
      <protection locked="0"/>
    </xf>
    <xf numFmtId="3" fontId="25" fillId="0" borderId="50" xfId="0" applyNumberFormat="1" applyFont="1" applyFill="1" applyBorder="1" applyAlignment="1" applyProtection="1">
      <alignment horizontal="center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7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1" fontId="25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42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7" fillId="0" borderId="46" xfId="0" applyNumberFormat="1" applyFont="1" applyFill="1" applyBorder="1" applyAlignment="1" applyProtection="1">
      <alignment horizontal="center" vertical="center"/>
      <protection locked="0"/>
    </xf>
    <xf numFmtId="3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31" xfId="0" applyNumberFormat="1" applyFont="1" applyFill="1" applyBorder="1" applyAlignment="1" applyProtection="1">
      <alignment horizontal="center" vertical="center"/>
      <protection locked="0"/>
    </xf>
    <xf numFmtId="2" fontId="27" fillId="0" borderId="31" xfId="0" applyNumberFormat="1" applyFont="1" applyFill="1" applyBorder="1" applyAlignment="1" applyProtection="1">
      <alignment horizontal="center" vertical="center"/>
      <protection locked="0"/>
    </xf>
    <xf numFmtId="1" fontId="25" fillId="0" borderId="46" xfId="0" applyNumberFormat="1" applyFont="1" applyFill="1" applyBorder="1" applyAlignment="1" applyProtection="1">
      <alignment horizontal="center" vertical="center"/>
      <protection locked="0"/>
    </xf>
    <xf numFmtId="1" fontId="25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2" fontId="27" fillId="0" borderId="43" xfId="0" applyNumberFormat="1" applyFont="1" applyFill="1" applyBorder="1" applyAlignment="1" applyProtection="1">
      <alignment horizontal="center" vertical="center"/>
      <protection locked="0"/>
    </xf>
    <xf numFmtId="3" fontId="25" fillId="0" borderId="52" xfId="0" applyNumberFormat="1" applyFont="1" applyFill="1" applyBorder="1" applyAlignment="1" applyProtection="1">
      <alignment horizontal="center" vertical="center"/>
      <protection locked="0"/>
    </xf>
    <xf numFmtId="2" fontId="27" fillId="0" borderId="47" xfId="0" applyNumberFormat="1" applyFont="1" applyFill="1" applyBorder="1" applyAlignment="1" applyProtection="1">
      <alignment horizontal="center" vertical="center"/>
      <protection locked="0"/>
    </xf>
    <xf numFmtId="1" fontId="33" fillId="0" borderId="53" xfId="0" applyNumberFormat="1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2" fontId="27" fillId="0" borderId="19" xfId="0" applyNumberFormat="1" applyFont="1" applyFill="1" applyBorder="1" applyAlignment="1" applyProtection="1">
      <alignment horizontal="center" vertical="center"/>
      <protection locked="0"/>
    </xf>
    <xf numFmtId="3" fontId="25" fillId="0" borderId="41" xfId="0" applyNumberFormat="1" applyFont="1" applyFill="1" applyBorder="1" applyAlignment="1" applyProtection="1">
      <alignment horizontal="center" vertical="center"/>
      <protection locked="0"/>
    </xf>
    <xf numFmtId="3" fontId="25" fillId="0" borderId="42" xfId="0" applyNumberFormat="1" applyFont="1" applyFill="1" applyBorder="1" applyAlignment="1" applyProtection="1">
      <alignment horizontal="center" vertical="center"/>
      <protection locked="0"/>
    </xf>
    <xf numFmtId="3" fontId="25" fillId="0" borderId="46" xfId="0" applyNumberFormat="1" applyFont="1" applyFill="1" applyBorder="1" applyAlignment="1" applyProtection="1">
      <alignment horizontal="center" vertical="center"/>
      <protection locked="0"/>
    </xf>
    <xf numFmtId="3" fontId="25" fillId="0" borderId="23" xfId="0" applyNumberFormat="1" applyFont="1" applyFill="1" applyBorder="1" applyAlignment="1" applyProtection="1">
      <alignment horizontal="center" vertical="center"/>
      <protection locked="0"/>
    </xf>
    <xf numFmtId="3" fontId="25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55" xfId="0" applyNumberFormat="1" applyFont="1" applyFill="1" applyBorder="1" applyAlignment="1" applyProtection="1">
      <alignment horizontal="center" vertical="center"/>
      <protection locked="0"/>
    </xf>
    <xf numFmtId="1" fontId="23" fillId="0" borderId="56" xfId="0" applyNumberFormat="1" applyFont="1" applyFill="1" applyBorder="1" applyAlignment="1" applyProtection="1">
      <alignment horizontal="center" vertical="center"/>
      <protection locked="0"/>
    </xf>
    <xf numFmtId="1" fontId="23" fillId="0" borderId="57" xfId="0" applyNumberFormat="1" applyFont="1" applyFill="1" applyBorder="1" applyAlignment="1" applyProtection="1">
      <alignment horizontal="center" vertical="center"/>
      <protection locked="0"/>
    </xf>
    <xf numFmtId="3" fontId="23" fillId="0" borderId="56" xfId="0" applyNumberFormat="1" applyFont="1" applyFill="1" applyBorder="1" applyAlignment="1" applyProtection="1">
      <alignment horizontal="center" vertical="center"/>
      <protection locked="0"/>
    </xf>
    <xf numFmtId="3" fontId="23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3" fontId="23" fillId="0" borderId="58" xfId="0" applyNumberFormat="1" applyFont="1" applyFill="1" applyBorder="1" applyAlignment="1" applyProtection="1">
      <alignment horizontal="center" vertical="center"/>
      <protection locked="0"/>
    </xf>
    <xf numFmtId="1" fontId="25" fillId="0" borderId="15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>
      <alignment horizontal="center" vertical="center"/>
    </xf>
    <xf numFmtId="2" fontId="27" fillId="0" borderId="54" xfId="0" applyNumberFormat="1" applyFont="1" applyFill="1" applyBorder="1" applyAlignment="1" applyProtection="1">
      <alignment horizontal="center" vertical="center"/>
      <protection locked="0"/>
    </xf>
    <xf numFmtId="1" fontId="29" fillId="0" borderId="47" xfId="0" applyNumberFormat="1" applyFont="1" applyFill="1" applyBorder="1" applyAlignment="1" applyProtection="1">
      <alignment horizontal="center" vertical="center"/>
      <protection locked="0"/>
    </xf>
    <xf numFmtId="1" fontId="29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9" xfId="0" applyNumberFormat="1" applyFont="1" applyFill="1" applyBorder="1" applyAlignment="1" applyProtection="1">
      <alignment horizontal="center" vertical="center"/>
      <protection locked="0"/>
    </xf>
    <xf numFmtId="1" fontId="29" fillId="0" borderId="32" xfId="0" applyNumberFormat="1" applyFont="1" applyFill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1" fontId="29" fillId="0" borderId="28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33" fillId="0" borderId="27" xfId="0" applyNumberFormat="1" applyFont="1" applyFill="1" applyBorder="1" applyAlignment="1" applyProtection="1">
      <alignment horizontal="center" vertical="center"/>
      <protection locked="0"/>
    </xf>
    <xf numFmtId="1" fontId="33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21" fillId="3" borderId="6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5" fillId="7" borderId="61" xfId="0" applyFont="1" applyFill="1" applyBorder="1" applyAlignment="1">
      <alignment horizontal="center" vertical="center" wrapText="1"/>
    </xf>
    <xf numFmtId="0" fontId="15" fillId="7" borderId="6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indent="2"/>
    </xf>
    <xf numFmtId="0" fontId="19" fillId="7" borderId="6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/>
    </xf>
    <xf numFmtId="0" fontId="22" fillId="3" borderId="71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3"/>
    </xf>
    <xf numFmtId="0" fontId="15" fillId="6" borderId="33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2"/>
    </xf>
    <xf numFmtId="0" fontId="12" fillId="4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19" fillId="7" borderId="4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9" fillId="5" borderId="63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22" fillId="5" borderId="70" xfId="0" applyFont="1" applyFill="1" applyBorder="1" applyAlignment="1">
      <alignment horizontal="center" vertical="center"/>
    </xf>
    <xf numFmtId="0" fontId="22" fillId="5" borderId="71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12" fillId="5" borderId="69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 vertical="center"/>
    </xf>
    <xf numFmtId="0" fontId="17" fillId="5" borderId="64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1" fontId="25" fillId="0" borderId="33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1" fontId="25" fillId="0" borderId="36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" fontId="25" fillId="0" borderId="62" xfId="0" applyNumberFormat="1" applyFont="1" applyFill="1" applyBorder="1" applyAlignment="1" applyProtection="1">
      <alignment horizontal="center" vertical="center"/>
      <protection locked="0"/>
    </xf>
    <xf numFmtId="3" fontId="25" fillId="0" borderId="73" xfId="0" applyNumberFormat="1" applyFont="1" applyFill="1" applyBorder="1" applyAlignment="1" applyProtection="1">
      <alignment horizontal="center" vertical="center"/>
      <protection locked="0"/>
    </xf>
    <xf numFmtId="1" fontId="25" fillId="0" borderId="73" xfId="0" applyNumberFormat="1" applyFont="1" applyFill="1" applyBorder="1" applyAlignment="1" applyProtection="1">
      <alignment horizontal="center" vertical="center"/>
      <protection locked="0"/>
    </xf>
    <xf numFmtId="3" fontId="25" fillId="0" borderId="74" xfId="0" applyNumberFormat="1" applyFont="1" applyFill="1" applyBorder="1" applyAlignment="1" applyProtection="1">
      <alignment horizontal="center" vertical="center"/>
      <protection locked="0"/>
    </xf>
    <xf numFmtId="1" fontId="25" fillId="0" borderId="7" xfId="0" applyNumberFormat="1" applyFont="1" applyFill="1" applyBorder="1" applyAlignment="1" applyProtection="1">
      <alignment horizontal="center" vertical="center"/>
      <protection locked="0"/>
    </xf>
    <xf numFmtId="3" fontId="25" fillId="0" borderId="9" xfId="0" applyNumberFormat="1" applyFont="1" applyFill="1" applyBorder="1" applyAlignment="1" applyProtection="1">
      <alignment horizontal="center" vertical="center"/>
      <protection locked="0"/>
    </xf>
    <xf numFmtId="1" fontId="25" fillId="0" borderId="9" xfId="0" applyNumberFormat="1" applyFont="1" applyFill="1" applyBorder="1" applyAlignment="1" applyProtection="1">
      <alignment horizontal="center" vertical="center"/>
      <protection locked="0"/>
    </xf>
    <xf numFmtId="3" fontId="25" fillId="0" borderId="11" xfId="0" applyNumberFormat="1" applyFont="1" applyFill="1" applyBorder="1" applyAlignment="1" applyProtection="1">
      <alignment horizontal="center" vertical="center"/>
      <protection locked="0"/>
    </xf>
    <xf numFmtId="2" fontId="27" fillId="0" borderId="37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DEF04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38625" cy="409575"/>
    <xdr:grpSp>
      <xdr:nvGrpSpPr>
        <xdr:cNvPr id="1" name="Group 3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3862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5767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2576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1957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2195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533775" cy="409575"/>
    <xdr:grpSp>
      <xdr:nvGrpSpPr>
        <xdr:cNvPr id="1" name="Group 1"/>
        <xdr:cNvGrpSpPr>
          <a:grpSpLocks/>
        </xdr:cNvGrpSpPr>
      </xdr:nvGrpSpPr>
      <xdr:grpSpPr>
        <a:xfrm>
          <a:off x="38100" y="28575"/>
          <a:ext cx="35337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504825</xdr:colOff>
      <xdr:row>2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Q23"/>
  <sheetViews>
    <sheetView zoomScale="105" zoomScaleNormal="105" zoomScaleSheetLayoutView="75" workbookViewId="0" topLeftCell="A1">
      <selection activeCell="K25" sqref="A1:M25"/>
    </sheetView>
  </sheetViews>
  <sheetFormatPr defaultColWidth="11.421875" defaultRowHeight="12.75"/>
  <cols>
    <col min="1" max="1" width="25.00390625" style="2" customWidth="1"/>
    <col min="2" max="2" width="14.28125" style="2" customWidth="1"/>
    <col min="3" max="3" width="14.57421875" style="2" customWidth="1"/>
    <col min="4" max="4" width="13.28125" style="2" customWidth="1"/>
    <col min="5" max="5" width="8.57421875" style="2" hidden="1" customWidth="1"/>
    <col min="6" max="6" width="19.00390625" style="2" customWidth="1"/>
    <col min="7" max="7" width="8.57421875" style="2" hidden="1" customWidth="1"/>
    <col min="8" max="8" width="20.00390625" style="2" customWidth="1"/>
    <col min="9" max="9" width="8.57421875" style="2" hidden="1" customWidth="1"/>
    <col min="10" max="10" width="20.00390625" style="2" customWidth="1"/>
    <col min="11" max="11" width="1.1484375" style="2" customWidth="1"/>
    <col min="12" max="13" width="12.140625" style="2" hidden="1" customWidth="1"/>
    <col min="14" max="14" width="5.140625" style="2" customWidth="1"/>
    <col min="15" max="16384" width="11.421875" style="2" customWidth="1"/>
  </cols>
  <sheetData>
    <row r="1" spans="6:10" ht="36.75" customHeight="1">
      <c r="F1" s="291" t="s">
        <v>83</v>
      </c>
      <c r="G1" s="291"/>
      <c r="H1" s="291"/>
      <c r="I1" s="291"/>
      <c r="J1" s="291"/>
    </row>
    <row r="2" ht="12.75">
      <c r="F2" s="3"/>
    </row>
    <row r="3" spans="5:14" ht="28.5" customHeight="1">
      <c r="E3" s="288"/>
      <c r="F3" s="288"/>
      <c r="G3" s="288" t="s">
        <v>78</v>
      </c>
      <c r="H3" s="288"/>
      <c r="I3" s="288"/>
      <c r="J3" s="288"/>
      <c r="K3" s="288"/>
      <c r="L3" s="288"/>
      <c r="M3" s="288"/>
      <c r="N3" s="112"/>
    </row>
    <row r="4" spans="2:6" ht="12" customHeight="1">
      <c r="B4" s="1"/>
      <c r="C4" s="1"/>
      <c r="D4" s="1"/>
      <c r="E4" s="8"/>
      <c r="F4" s="8"/>
    </row>
    <row r="5" spans="1:6" s="4" customFormat="1" ht="37.5" customHeight="1">
      <c r="A5" s="11" t="s">
        <v>77</v>
      </c>
      <c r="B5" s="311" t="s">
        <v>8</v>
      </c>
      <c r="C5" s="311"/>
      <c r="D5" s="311"/>
      <c r="E5" s="311"/>
      <c r="F5" s="11"/>
    </row>
    <row r="6" spans="1:4" s="4" customFormat="1" ht="25.5" customHeight="1" thickBot="1">
      <c r="A6" s="12" t="s">
        <v>4</v>
      </c>
      <c r="B6" s="191" t="s">
        <v>71</v>
      </c>
      <c r="C6" s="58" t="s">
        <v>5</v>
      </c>
      <c r="D6" s="192">
        <v>2009</v>
      </c>
    </row>
    <row r="7" spans="1:14" s="5" customFormat="1" ht="15.75" customHeight="1" thickBot="1">
      <c r="A7" s="292" t="s">
        <v>14</v>
      </c>
      <c r="B7" s="295" t="s">
        <v>15</v>
      </c>
      <c r="C7" s="296"/>
      <c r="D7" s="297"/>
      <c r="E7" s="289" t="s">
        <v>6</v>
      </c>
      <c r="F7" s="290"/>
      <c r="G7" s="290"/>
      <c r="H7" s="290"/>
      <c r="I7" s="290"/>
      <c r="J7" s="310"/>
      <c r="K7" s="18"/>
      <c r="L7" s="307" t="s">
        <v>21</v>
      </c>
      <c r="M7" s="308"/>
      <c r="N7" s="150"/>
    </row>
    <row r="8" spans="1:14" s="5" customFormat="1" ht="15" customHeight="1">
      <c r="A8" s="293"/>
      <c r="B8" s="300" t="s">
        <v>17</v>
      </c>
      <c r="C8" s="302" t="s">
        <v>19</v>
      </c>
      <c r="D8" s="304" t="s">
        <v>79</v>
      </c>
      <c r="E8" s="298" t="s">
        <v>47</v>
      </c>
      <c r="F8" s="299"/>
      <c r="G8" s="298" t="s">
        <v>48</v>
      </c>
      <c r="H8" s="299"/>
      <c r="I8" s="298" t="s">
        <v>74</v>
      </c>
      <c r="J8" s="299"/>
      <c r="K8" s="19"/>
      <c r="L8" s="309" t="s">
        <v>22</v>
      </c>
      <c r="M8" s="287"/>
      <c r="N8" s="151"/>
    </row>
    <row r="9" spans="1:14" s="5" customFormat="1" ht="18" customHeight="1">
      <c r="A9" s="293"/>
      <c r="B9" s="300"/>
      <c r="C9" s="302"/>
      <c r="D9" s="305"/>
      <c r="E9" s="48" t="s">
        <v>7</v>
      </c>
      <c r="F9" s="125" t="s">
        <v>75</v>
      </c>
      <c r="G9" s="48" t="s">
        <v>7</v>
      </c>
      <c r="H9" s="125" t="s">
        <v>75</v>
      </c>
      <c r="I9" s="48" t="s">
        <v>7</v>
      </c>
      <c r="J9" s="125" t="s">
        <v>75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294"/>
      <c r="B10" s="301"/>
      <c r="C10" s="303"/>
      <c r="D10" s="306"/>
      <c r="E10" s="193" t="s">
        <v>72</v>
      </c>
      <c r="F10" s="140" t="s">
        <v>76</v>
      </c>
      <c r="G10" s="52" t="str">
        <f>E10</f>
        <v>(Feb. 2008)</v>
      </c>
      <c r="H10" s="140" t="s">
        <v>76</v>
      </c>
      <c r="I10" s="52" t="str">
        <f>E10</f>
        <v>(Feb. 2008)</v>
      </c>
      <c r="J10" s="140" t="s">
        <v>76</v>
      </c>
      <c r="K10" s="20"/>
      <c r="L10" s="194" t="s">
        <v>73</v>
      </c>
      <c r="M10" s="37" t="s">
        <v>50</v>
      </c>
      <c r="N10" s="127"/>
    </row>
    <row r="11" spans="1:4" s="8" customFormat="1" ht="15" customHeight="1" thickBot="1">
      <c r="A11" s="16"/>
      <c r="B11" s="25"/>
      <c r="C11" s="16"/>
      <c r="D11" s="16"/>
    </row>
    <row r="12" spans="1:17" ht="19.5" customHeight="1">
      <c r="A12" s="31" t="s">
        <v>33</v>
      </c>
      <c r="B12" s="222">
        <v>9.4</v>
      </c>
      <c r="C12" s="223">
        <v>1429</v>
      </c>
      <c r="D12" s="224">
        <v>188</v>
      </c>
      <c r="E12" s="222">
        <v>0.15</v>
      </c>
      <c r="F12" s="225">
        <v>0.68</v>
      </c>
      <c r="G12" s="226">
        <v>-30</v>
      </c>
      <c r="H12" s="227">
        <v>-275</v>
      </c>
      <c r="I12" s="228">
        <v>8</v>
      </c>
      <c r="J12" s="229">
        <v>10</v>
      </c>
      <c r="K12" s="42"/>
      <c r="L12" s="185">
        <v>0</v>
      </c>
      <c r="M12" s="186">
        <v>0</v>
      </c>
      <c r="N12" s="195"/>
      <c r="O12" s="47"/>
      <c r="P12" s="42"/>
      <c r="Q12" s="42"/>
    </row>
    <row r="13" spans="1:17" ht="19.5" customHeight="1">
      <c r="A13" s="33" t="s">
        <v>34</v>
      </c>
      <c r="B13" s="230">
        <v>31.26</v>
      </c>
      <c r="C13" s="231">
        <v>1069</v>
      </c>
      <c r="D13" s="232">
        <v>120</v>
      </c>
      <c r="E13" s="230">
        <v>-1.23</v>
      </c>
      <c r="F13" s="233">
        <v>-1.37</v>
      </c>
      <c r="G13" s="234">
        <v>-72</v>
      </c>
      <c r="H13" s="235">
        <v>-76</v>
      </c>
      <c r="I13" s="236">
        <v>1</v>
      </c>
      <c r="J13" s="237">
        <v>7</v>
      </c>
      <c r="K13" s="42"/>
      <c r="L13" s="187">
        <v>0</v>
      </c>
      <c r="M13" s="188">
        <v>0</v>
      </c>
      <c r="N13" s="195"/>
      <c r="O13" s="47">
        <f>E13/(B13)</f>
        <v>-0.03934740882917466</v>
      </c>
      <c r="P13" s="47">
        <f>F13/(B13)</f>
        <v>-0.04382597568777991</v>
      </c>
      <c r="Q13" s="42"/>
    </row>
    <row r="14" spans="1:17" ht="19.5" customHeight="1">
      <c r="A14" s="33" t="s">
        <v>38</v>
      </c>
      <c r="B14" s="230">
        <v>40.62</v>
      </c>
      <c r="C14" s="231">
        <v>1003</v>
      </c>
      <c r="D14" s="232">
        <v>137</v>
      </c>
      <c r="E14" s="230">
        <v>1.54</v>
      </c>
      <c r="F14" s="233">
        <v>5.87</v>
      </c>
      <c r="G14" s="234">
        <v>-52</v>
      </c>
      <c r="H14" s="235">
        <v>-42</v>
      </c>
      <c r="I14" s="236">
        <v>5</v>
      </c>
      <c r="J14" s="237">
        <v>15</v>
      </c>
      <c r="K14" s="42"/>
      <c r="L14" s="187">
        <v>0</v>
      </c>
      <c r="M14" s="188">
        <v>545480</v>
      </c>
      <c r="N14" s="195"/>
      <c r="O14" s="47">
        <f>E14/(B14)</f>
        <v>0.0379123584441162</v>
      </c>
      <c r="P14" s="47">
        <f>F14/(B14)</f>
        <v>0.1445100935499754</v>
      </c>
      <c r="Q14" s="42"/>
    </row>
    <row r="15" spans="1:17" s="5" customFormat="1" ht="19.5" customHeight="1" thickBot="1">
      <c r="A15" s="35" t="s">
        <v>35</v>
      </c>
      <c r="B15" s="238">
        <v>8.77</v>
      </c>
      <c r="C15" s="239">
        <v>1509</v>
      </c>
      <c r="D15" s="240">
        <v>134</v>
      </c>
      <c r="E15" s="238">
        <v>-0.4</v>
      </c>
      <c r="F15" s="241">
        <v>0.7</v>
      </c>
      <c r="G15" s="242">
        <v>18</v>
      </c>
      <c r="H15" s="243">
        <v>47</v>
      </c>
      <c r="I15" s="244">
        <v>-1</v>
      </c>
      <c r="J15" s="245">
        <v>21</v>
      </c>
      <c r="K15" s="152"/>
      <c r="L15" s="187">
        <v>0</v>
      </c>
      <c r="M15" s="188">
        <v>191924</v>
      </c>
      <c r="N15" s="195"/>
      <c r="O15" s="47">
        <f>E15/(B15)</f>
        <v>-0.04561003420752566</v>
      </c>
      <c r="P15" s="47">
        <f>F15/(B15)</f>
        <v>0.07981755986316989</v>
      </c>
      <c r="Q15" s="152"/>
    </row>
    <row r="16" spans="1:15" s="5" customFormat="1" ht="13.5" customHeight="1" thickBot="1">
      <c r="A16" s="139" t="s">
        <v>36</v>
      </c>
      <c r="B16" s="164"/>
      <c r="C16" s="49"/>
      <c r="D16" s="165"/>
      <c r="E16" s="360"/>
      <c r="F16" s="360"/>
      <c r="G16" s="264"/>
      <c r="H16" s="264"/>
      <c r="I16" s="265"/>
      <c r="J16" s="266"/>
      <c r="K16" s="152"/>
      <c r="L16" s="189">
        <v>0</v>
      </c>
      <c r="M16" s="190">
        <v>0</v>
      </c>
      <c r="N16" s="196"/>
      <c r="O16" s="38"/>
    </row>
    <row r="17" spans="1:14" s="4" customFormat="1" ht="18.75" customHeight="1" thickBot="1">
      <c r="A17" s="141"/>
      <c r="B17" s="10"/>
      <c r="C17" s="10"/>
      <c r="D17" s="10"/>
      <c r="E17" s="10"/>
      <c r="F17" s="10"/>
      <c r="G17" s="10"/>
      <c r="H17" s="10"/>
      <c r="I17" s="10"/>
      <c r="J17" s="10"/>
      <c r="K17" s="7"/>
      <c r="L17" s="43"/>
      <c r="M17" s="43"/>
      <c r="N17" s="43"/>
    </row>
    <row r="18" spans="1:14" s="4" customFormat="1" ht="16.5" customHeight="1" thickBot="1" thickTop="1">
      <c r="A18" s="142" t="s">
        <v>18</v>
      </c>
      <c r="B18" s="157">
        <f>AVERAGE(B12:B15)</f>
        <v>22.5125</v>
      </c>
      <c r="C18" s="53">
        <f aca="true" t="shared" si="0" ref="C18:J18">AVERAGE(C12:C15)</f>
        <v>1252.5</v>
      </c>
      <c r="D18" s="158">
        <f t="shared" si="0"/>
        <v>144.75</v>
      </c>
      <c r="E18" s="157">
        <f t="shared" si="0"/>
        <v>0.014999999999999986</v>
      </c>
      <c r="F18" s="159">
        <f t="shared" si="0"/>
        <v>1.47</v>
      </c>
      <c r="G18" s="357">
        <f t="shared" si="0"/>
        <v>-34</v>
      </c>
      <c r="H18" s="359">
        <f t="shared" si="0"/>
        <v>-86.5</v>
      </c>
      <c r="I18" s="160">
        <f t="shared" si="0"/>
        <v>3.25</v>
      </c>
      <c r="J18" s="161">
        <f t="shared" si="0"/>
        <v>13.25</v>
      </c>
      <c r="K18" s="15"/>
      <c r="L18" s="43"/>
      <c r="M18" s="43"/>
      <c r="N18" s="43"/>
    </row>
    <row r="19" spans="1:14" s="4" customFormat="1" ht="11.25" customHeight="1" thickBot="1" thickTop="1">
      <c r="A19" s="137"/>
      <c r="B19" s="162"/>
      <c r="C19" s="126"/>
      <c r="D19" s="137"/>
      <c r="E19" s="163"/>
      <c r="F19" s="163"/>
      <c r="G19" s="126"/>
      <c r="H19" s="126"/>
      <c r="I19" s="137"/>
      <c r="J19" s="137"/>
      <c r="K19" s="7"/>
      <c r="L19" s="43"/>
      <c r="M19" s="43"/>
      <c r="N19" s="43"/>
    </row>
    <row r="20" spans="1:14" s="4" customFormat="1" ht="15" customHeight="1" thickBot="1" thickTop="1">
      <c r="A20" s="144" t="s">
        <v>30</v>
      </c>
      <c r="B20" s="213">
        <v>7.46</v>
      </c>
      <c r="C20" s="215">
        <v>1430</v>
      </c>
      <c r="D20" s="216">
        <v>182</v>
      </c>
      <c r="E20" s="213">
        <v>-0.12</v>
      </c>
      <c r="F20" s="214">
        <v>1.04</v>
      </c>
      <c r="G20" s="358">
        <v>-203</v>
      </c>
      <c r="H20" s="361">
        <v>-218</v>
      </c>
      <c r="I20" s="217">
        <v>-8</v>
      </c>
      <c r="J20" s="218">
        <v>1</v>
      </c>
      <c r="K20" s="15"/>
      <c r="L20" s="43"/>
      <c r="M20" s="43"/>
      <c r="N20" s="43"/>
    </row>
    <row r="21" spans="3:10" s="4" customFormat="1" ht="13.5" hidden="1" thickBot="1" thickTop="1">
      <c r="C21" s="43"/>
      <c r="D21" s="43"/>
      <c r="E21" s="7"/>
      <c r="F21" s="7"/>
      <c r="G21" s="10"/>
      <c r="H21" s="10"/>
      <c r="I21" s="10"/>
      <c r="J21" s="10"/>
    </row>
    <row r="22" spans="1:14" s="4" customFormat="1" ht="13.5" customHeight="1" hidden="1" thickBot="1" thickTop="1">
      <c r="A22" s="15"/>
      <c r="B22" s="24"/>
      <c r="C22" s="23"/>
      <c r="D22" s="23"/>
      <c r="F22" s="15"/>
      <c r="G22" s="26" t="s">
        <v>24</v>
      </c>
      <c r="H22" s="27"/>
      <c r="I22" s="28"/>
      <c r="J22" s="29"/>
      <c r="K22" s="15"/>
      <c r="L22" s="40">
        <f>SUM(L12:L16)</f>
        <v>0</v>
      </c>
      <c r="M22" s="40">
        <f>SUM(M12:M16)</f>
        <v>737404</v>
      </c>
      <c r="N22" s="54"/>
    </row>
    <row r="23" ht="13.5" hidden="1" thickTop="1">
      <c r="L23" s="30"/>
    </row>
    <row r="24" ht="13.5" hidden="1" thickTop="1"/>
    <row r="25" ht="13.5" thickTop="1"/>
  </sheetData>
  <sheetProtection formatCells="0"/>
  <mergeCells count="15">
    <mergeCell ref="L7:M7"/>
    <mergeCell ref="L8:M8"/>
    <mergeCell ref="E3:F3"/>
    <mergeCell ref="I8:J8"/>
    <mergeCell ref="E7:J7"/>
    <mergeCell ref="B5:E5"/>
    <mergeCell ref="G3:M3"/>
    <mergeCell ref="F1:J1"/>
    <mergeCell ref="A7:A10"/>
    <mergeCell ref="B7:D7"/>
    <mergeCell ref="E8:F8"/>
    <mergeCell ref="G8:H8"/>
    <mergeCell ref="B8:B10"/>
    <mergeCell ref="C8:C10"/>
    <mergeCell ref="D8:D10"/>
  </mergeCells>
  <printOptions/>
  <pageMargins left="1.01" right="0.5" top="1.2" bottom="0.39" header="0.61" footer="0.17"/>
  <pageSetup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0"/>
  <sheetViews>
    <sheetView zoomScale="95" zoomScaleNormal="95" workbookViewId="0" topLeftCell="A16">
      <selection activeCell="K30" sqref="A1:M30"/>
    </sheetView>
  </sheetViews>
  <sheetFormatPr defaultColWidth="11.421875" defaultRowHeight="12.75"/>
  <cols>
    <col min="1" max="1" width="21.7109375" style="2" customWidth="1"/>
    <col min="2" max="2" width="15.28125" style="2" customWidth="1"/>
    <col min="3" max="3" width="16.00390625" style="2" customWidth="1"/>
    <col min="4" max="4" width="15.421875" style="2" customWidth="1"/>
    <col min="5" max="5" width="8.57421875" style="2" hidden="1" customWidth="1"/>
    <col min="6" max="6" width="18.7109375" style="2" customWidth="1"/>
    <col min="7" max="7" width="8.57421875" style="2" hidden="1" customWidth="1"/>
    <col min="8" max="8" width="19.57421875" style="2" customWidth="1"/>
    <col min="9" max="9" width="8.57421875" style="2" hidden="1" customWidth="1"/>
    <col min="10" max="10" width="20.8515625" style="2" customWidth="1"/>
    <col min="11" max="11" width="1.1484375" style="2" customWidth="1"/>
    <col min="12" max="13" width="12.140625" style="2" hidden="1" customWidth="1"/>
    <col min="14" max="14" width="6.00390625" style="42" customWidth="1"/>
    <col min="15" max="15" width="11.8515625" style="42" bestFit="1" customWidth="1"/>
    <col min="16" max="17" width="11.421875" style="42" customWidth="1"/>
    <col min="18" max="16384" width="11.421875" style="2" customWidth="1"/>
  </cols>
  <sheetData>
    <row r="1" spans="6:10" ht="34.5" customHeight="1">
      <c r="F1" s="291" t="s">
        <v>83</v>
      </c>
      <c r="G1" s="291"/>
      <c r="H1" s="291"/>
      <c r="I1" s="291"/>
      <c r="J1" s="291"/>
    </row>
    <row r="2" ht="8.25" customHeight="1">
      <c r="F2" s="3"/>
    </row>
    <row r="3" spans="5:14" ht="25.5" customHeight="1">
      <c r="E3" s="288"/>
      <c r="F3" s="288"/>
      <c r="G3" s="288" t="s">
        <v>78</v>
      </c>
      <c r="H3" s="288"/>
      <c r="I3" s="288"/>
      <c r="J3" s="288"/>
      <c r="K3" s="288"/>
      <c r="L3" s="288"/>
      <c r="M3" s="288"/>
      <c r="N3" s="207"/>
    </row>
    <row r="4" spans="2:6" ht="3.75" customHeight="1">
      <c r="B4" s="1"/>
      <c r="C4" s="1"/>
      <c r="D4" s="1"/>
      <c r="E4" s="8"/>
      <c r="F4" s="8"/>
    </row>
    <row r="5" spans="1:17" s="4" customFormat="1" ht="16.5" customHeight="1">
      <c r="A5" s="11" t="s">
        <v>80</v>
      </c>
      <c r="B5" s="311" t="s">
        <v>9</v>
      </c>
      <c r="C5" s="311"/>
      <c r="D5" s="311"/>
      <c r="E5" s="311"/>
      <c r="F5" s="11"/>
      <c r="N5" s="43"/>
      <c r="O5" s="43"/>
      <c r="P5" s="43"/>
      <c r="Q5" s="43"/>
    </row>
    <row r="6" spans="1:14" s="4" customFormat="1" ht="18" customHeight="1" thickBot="1">
      <c r="A6" s="12" t="s">
        <v>4</v>
      </c>
      <c r="B6" s="13" t="str">
        <f>'Resumen acuifero PVN'!B6</f>
        <v>Marzo</v>
      </c>
      <c r="C6" s="58" t="s">
        <v>5</v>
      </c>
      <c r="D6" s="14">
        <f>'Resumen acuifero PVN'!D6</f>
        <v>2009</v>
      </c>
      <c r="N6" s="43"/>
    </row>
    <row r="7" spans="1:14" s="5" customFormat="1" ht="15.75" customHeight="1" thickBot="1">
      <c r="A7" s="292" t="s">
        <v>14</v>
      </c>
      <c r="B7" s="295" t="s">
        <v>15</v>
      </c>
      <c r="C7" s="296"/>
      <c r="D7" s="297"/>
      <c r="E7" s="289" t="s">
        <v>6</v>
      </c>
      <c r="F7" s="290"/>
      <c r="G7" s="290"/>
      <c r="H7" s="290"/>
      <c r="I7" s="290"/>
      <c r="J7" s="310"/>
      <c r="K7" s="18"/>
      <c r="L7" s="307" t="s">
        <v>21</v>
      </c>
      <c r="M7" s="308"/>
      <c r="N7" s="150"/>
    </row>
    <row r="8" spans="1:14" s="5" customFormat="1" ht="15" customHeight="1">
      <c r="A8" s="293"/>
      <c r="B8" s="300" t="s">
        <v>17</v>
      </c>
      <c r="C8" s="302" t="s">
        <v>19</v>
      </c>
      <c r="D8" s="304" t="s">
        <v>79</v>
      </c>
      <c r="E8" s="298" t="s">
        <v>47</v>
      </c>
      <c r="F8" s="299"/>
      <c r="G8" s="298" t="s">
        <v>48</v>
      </c>
      <c r="H8" s="299"/>
      <c r="I8" s="298" t="s">
        <v>74</v>
      </c>
      <c r="J8" s="299"/>
      <c r="K8" s="19"/>
      <c r="L8" s="309" t="s">
        <v>22</v>
      </c>
      <c r="M8" s="287"/>
      <c r="N8" s="151"/>
    </row>
    <row r="9" spans="1:14" s="5" customFormat="1" ht="18" customHeight="1">
      <c r="A9" s="293"/>
      <c r="B9" s="300"/>
      <c r="C9" s="302"/>
      <c r="D9" s="305"/>
      <c r="E9" s="48" t="s">
        <v>7</v>
      </c>
      <c r="F9" s="125" t="s">
        <v>75</v>
      </c>
      <c r="G9" s="48" t="s">
        <v>7</v>
      </c>
      <c r="H9" s="125" t="s">
        <v>75</v>
      </c>
      <c r="I9" s="48" t="s">
        <v>7</v>
      </c>
      <c r="J9" s="125" t="s">
        <v>75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294"/>
      <c r="B10" s="301"/>
      <c r="C10" s="303"/>
      <c r="D10" s="306"/>
      <c r="E10" s="193" t="s">
        <v>72</v>
      </c>
      <c r="F10" s="140" t="s">
        <v>76</v>
      </c>
      <c r="G10" s="52" t="str">
        <f>E10</f>
        <v>(Feb. 2008)</v>
      </c>
      <c r="H10" s="124" t="s">
        <v>76</v>
      </c>
      <c r="I10" s="52" t="str">
        <f>E10</f>
        <v>(Feb. 2008)</v>
      </c>
      <c r="J10" s="140" t="s">
        <v>76</v>
      </c>
      <c r="K10" s="20"/>
      <c r="L10" s="194" t="s">
        <v>73</v>
      </c>
      <c r="M10" s="37" t="s">
        <v>50</v>
      </c>
      <c r="N10" s="127"/>
    </row>
    <row r="11" spans="1:17" s="8" customFormat="1" ht="9" customHeight="1" thickBot="1">
      <c r="A11" s="16"/>
      <c r="B11" s="25"/>
      <c r="C11" s="16"/>
      <c r="D11" s="16"/>
      <c r="N11" s="44"/>
      <c r="O11" s="44"/>
      <c r="P11" s="44"/>
      <c r="Q11" s="44"/>
    </row>
    <row r="12" spans="1:17" ht="19.5" customHeight="1">
      <c r="A12" s="31" t="s">
        <v>10</v>
      </c>
      <c r="B12" s="222">
        <v>9.34</v>
      </c>
      <c r="C12" s="223">
        <v>1426</v>
      </c>
      <c r="D12" s="224">
        <v>127</v>
      </c>
      <c r="E12" s="222">
        <v>-0.07</v>
      </c>
      <c r="F12" s="225">
        <v>0.25</v>
      </c>
      <c r="G12" s="363">
        <v>-5</v>
      </c>
      <c r="H12" s="367">
        <v>-2</v>
      </c>
      <c r="I12" s="228">
        <v>-1</v>
      </c>
      <c r="J12" s="229">
        <v>11</v>
      </c>
      <c r="K12" s="42"/>
      <c r="L12" s="197">
        <v>12721</v>
      </c>
      <c r="M12" s="198">
        <v>4016454</v>
      </c>
      <c r="N12" s="206"/>
      <c r="O12" s="38">
        <f aca="true" t="shared" si="0" ref="O12:O20">E12/(B12)</f>
        <v>-0.007494646680942185</v>
      </c>
      <c r="P12" s="38">
        <f>F12/(B12)</f>
        <v>0.02676659528907923</v>
      </c>
      <c r="Q12" s="23"/>
    </row>
    <row r="13" spans="1:17" ht="19.5" customHeight="1">
      <c r="A13" s="32" t="s">
        <v>0</v>
      </c>
      <c r="B13" s="246">
        <v>38.54</v>
      </c>
      <c r="C13" s="247">
        <v>1627</v>
      </c>
      <c r="D13" s="362">
        <v>254</v>
      </c>
      <c r="E13" s="230">
        <v>-0.51</v>
      </c>
      <c r="F13" s="233">
        <v>-0.89</v>
      </c>
      <c r="G13" s="364">
        <v>-81</v>
      </c>
      <c r="H13" s="368">
        <v>120</v>
      </c>
      <c r="I13" s="236">
        <v>-50</v>
      </c>
      <c r="J13" s="237">
        <v>116</v>
      </c>
      <c r="K13" s="42"/>
      <c r="L13" s="199">
        <v>0</v>
      </c>
      <c r="M13" s="200">
        <v>0</v>
      </c>
      <c r="N13" s="206"/>
      <c r="O13" s="38">
        <f t="shared" si="0"/>
        <v>-0.013233004670472236</v>
      </c>
      <c r="P13" s="38">
        <f aca="true" t="shared" si="1" ref="P13:P22">F13/(B13)</f>
        <v>-0.02309289050337312</v>
      </c>
      <c r="Q13" s="23"/>
    </row>
    <row r="14" spans="1:17" ht="19.5" customHeight="1">
      <c r="A14" s="32" t="s">
        <v>41</v>
      </c>
      <c r="B14" s="246">
        <v>14.09</v>
      </c>
      <c r="C14" s="247">
        <v>1512</v>
      </c>
      <c r="D14" s="362">
        <v>179</v>
      </c>
      <c r="E14" s="230">
        <v>-0.51</v>
      </c>
      <c r="F14" s="233">
        <v>0.02</v>
      </c>
      <c r="G14" s="364">
        <v>-19</v>
      </c>
      <c r="H14" s="368">
        <v>-42</v>
      </c>
      <c r="I14" s="236">
        <v>1</v>
      </c>
      <c r="J14" s="237">
        <v>13</v>
      </c>
      <c r="K14" s="42"/>
      <c r="L14" s="199">
        <v>0</v>
      </c>
      <c r="M14" s="200">
        <v>70375</v>
      </c>
      <c r="N14" s="206"/>
      <c r="O14" s="38">
        <f t="shared" si="0"/>
        <v>-0.0361958836053939</v>
      </c>
      <c r="P14" s="38"/>
      <c r="Q14" s="23"/>
    </row>
    <row r="15" spans="1:17" ht="19.5" customHeight="1">
      <c r="A15" s="32" t="s">
        <v>25</v>
      </c>
      <c r="B15" s="246">
        <v>14.24</v>
      </c>
      <c r="C15" s="247">
        <v>1038</v>
      </c>
      <c r="D15" s="362">
        <v>81</v>
      </c>
      <c r="E15" s="230">
        <v>0.24</v>
      </c>
      <c r="F15" s="233">
        <v>1.43</v>
      </c>
      <c r="G15" s="365">
        <v>-22</v>
      </c>
      <c r="H15" s="369">
        <v>-554</v>
      </c>
      <c r="I15" s="236">
        <v>0</v>
      </c>
      <c r="J15" s="237">
        <v>-17</v>
      </c>
      <c r="K15" s="42"/>
      <c r="L15" s="199">
        <v>19054</v>
      </c>
      <c r="M15" s="200">
        <v>2141923</v>
      </c>
      <c r="N15" s="206"/>
      <c r="O15" s="38">
        <f t="shared" si="0"/>
        <v>0.016853932584269662</v>
      </c>
      <c r="P15" s="38">
        <f t="shared" si="1"/>
        <v>0.10042134831460674</v>
      </c>
      <c r="Q15" s="23"/>
    </row>
    <row r="16" spans="1:17" ht="19.5" customHeight="1">
      <c r="A16" s="32" t="s">
        <v>11</v>
      </c>
      <c r="B16" s="246">
        <v>11.31</v>
      </c>
      <c r="C16" s="247">
        <v>1334</v>
      </c>
      <c r="D16" s="362">
        <v>140</v>
      </c>
      <c r="E16" s="230">
        <v>0.41</v>
      </c>
      <c r="F16" s="233">
        <v>0.91</v>
      </c>
      <c r="G16" s="365">
        <v>-31</v>
      </c>
      <c r="H16" s="369">
        <v>31</v>
      </c>
      <c r="I16" s="236">
        <v>1</v>
      </c>
      <c r="J16" s="237">
        <v>28</v>
      </c>
      <c r="K16" s="42"/>
      <c r="L16" s="201">
        <v>20385</v>
      </c>
      <c r="M16" s="200">
        <v>452069</v>
      </c>
      <c r="N16" s="206"/>
      <c r="O16" s="46">
        <f t="shared" si="0"/>
        <v>0.036251105216622455</v>
      </c>
      <c r="P16" s="38">
        <f t="shared" si="1"/>
        <v>0.08045977011494253</v>
      </c>
      <c r="Q16" s="23"/>
    </row>
    <row r="17" spans="1:17" ht="19.5" customHeight="1">
      <c r="A17" s="32" t="s">
        <v>12</v>
      </c>
      <c r="B17" s="246">
        <v>5.43</v>
      </c>
      <c r="C17" s="247">
        <v>1346</v>
      </c>
      <c r="D17" s="362">
        <v>152</v>
      </c>
      <c r="E17" s="230">
        <v>0.5</v>
      </c>
      <c r="F17" s="233">
        <v>-0.1</v>
      </c>
      <c r="G17" s="365">
        <v>-19</v>
      </c>
      <c r="H17" s="369">
        <v>-37</v>
      </c>
      <c r="I17" s="236">
        <v>2</v>
      </c>
      <c r="J17" s="237">
        <v>14</v>
      </c>
      <c r="K17" s="42"/>
      <c r="L17" s="202">
        <v>16214</v>
      </c>
      <c r="M17" s="203">
        <v>1529519</v>
      </c>
      <c r="N17" s="206"/>
      <c r="O17" s="38">
        <f t="shared" si="0"/>
        <v>0.09208103130755065</v>
      </c>
      <c r="P17" s="38">
        <f t="shared" si="1"/>
        <v>-0.01841620626151013</v>
      </c>
      <c r="Q17" s="23"/>
    </row>
    <row r="18" spans="1:17" ht="19.5" customHeight="1">
      <c r="A18" s="32" t="s">
        <v>29</v>
      </c>
      <c r="B18" s="246">
        <v>16.67</v>
      </c>
      <c r="C18" s="247">
        <v>953</v>
      </c>
      <c r="D18" s="362">
        <v>90</v>
      </c>
      <c r="E18" s="230">
        <v>0.33</v>
      </c>
      <c r="F18" s="233">
        <v>1.28</v>
      </c>
      <c r="G18" s="365">
        <v>784</v>
      </c>
      <c r="H18" s="369">
        <v>-279</v>
      </c>
      <c r="I18" s="236">
        <v>86</v>
      </c>
      <c r="J18" s="237">
        <v>-5</v>
      </c>
      <c r="K18" s="42"/>
      <c r="L18" s="201">
        <v>2116</v>
      </c>
      <c r="M18" s="200">
        <v>3626056</v>
      </c>
      <c r="N18" s="206"/>
      <c r="O18" s="46">
        <f t="shared" si="0"/>
        <v>0.01979604079184163</v>
      </c>
      <c r="P18" s="38">
        <f t="shared" si="1"/>
        <v>0.07678464307138572</v>
      </c>
      <c r="Q18" s="23"/>
    </row>
    <row r="19" spans="1:17" ht="19.5" customHeight="1">
      <c r="A19" s="32" t="s">
        <v>28</v>
      </c>
      <c r="B19" s="246">
        <v>2.65</v>
      </c>
      <c r="C19" s="247">
        <v>1266</v>
      </c>
      <c r="D19" s="362">
        <v>138</v>
      </c>
      <c r="E19" s="230">
        <v>0.46</v>
      </c>
      <c r="F19" s="233">
        <v>0.54</v>
      </c>
      <c r="G19" s="365">
        <v>-42</v>
      </c>
      <c r="H19" s="369">
        <v>-117</v>
      </c>
      <c r="I19" s="236">
        <v>0</v>
      </c>
      <c r="J19" s="237">
        <v>2</v>
      </c>
      <c r="K19" s="42"/>
      <c r="L19" s="199">
        <v>0</v>
      </c>
      <c r="M19" s="200">
        <v>443010</v>
      </c>
      <c r="N19" s="206"/>
      <c r="O19" s="46">
        <f t="shared" si="0"/>
        <v>0.17358490566037738</v>
      </c>
      <c r="P19" s="38">
        <f t="shared" si="1"/>
        <v>0.2037735849056604</v>
      </c>
      <c r="Q19" s="23"/>
    </row>
    <row r="20" spans="1:17" ht="19.5" customHeight="1">
      <c r="A20" s="32" t="s">
        <v>1</v>
      </c>
      <c r="B20" s="246">
        <v>16</v>
      </c>
      <c r="C20" s="247">
        <v>657</v>
      </c>
      <c r="D20" s="362">
        <v>62</v>
      </c>
      <c r="E20" s="230">
        <v>0.47</v>
      </c>
      <c r="F20" s="233">
        <v>1.05</v>
      </c>
      <c r="G20" s="365">
        <v>45</v>
      </c>
      <c r="H20" s="369">
        <v>-183</v>
      </c>
      <c r="I20" s="236">
        <v>13</v>
      </c>
      <c r="J20" s="237">
        <v>-63</v>
      </c>
      <c r="K20" s="42"/>
      <c r="L20" s="199">
        <v>51564</v>
      </c>
      <c r="M20" s="200">
        <v>4508768</v>
      </c>
      <c r="N20" s="206"/>
      <c r="O20" s="38">
        <f t="shared" si="0"/>
        <v>0.029375</v>
      </c>
      <c r="P20" s="38">
        <f t="shared" si="1"/>
        <v>0.065625</v>
      </c>
      <c r="Q20" s="23"/>
    </row>
    <row r="21" spans="1:17" s="5" customFormat="1" ht="19.5" customHeight="1">
      <c r="A21" s="34" t="s">
        <v>13</v>
      </c>
      <c r="B21" s="230">
        <v>23.56</v>
      </c>
      <c r="C21" s="231">
        <v>855</v>
      </c>
      <c r="D21" s="232">
        <v>102</v>
      </c>
      <c r="E21" s="230">
        <v>0.13</v>
      </c>
      <c r="F21" s="233">
        <v>0.38</v>
      </c>
      <c r="G21" s="365">
        <v>-106</v>
      </c>
      <c r="H21" s="369">
        <v>-115</v>
      </c>
      <c r="I21" s="236">
        <v>1</v>
      </c>
      <c r="J21" s="237">
        <v>2</v>
      </c>
      <c r="K21" s="152"/>
      <c r="L21" s="199">
        <v>2410</v>
      </c>
      <c r="M21" s="200">
        <v>1765588</v>
      </c>
      <c r="N21" s="206"/>
      <c r="O21" s="38">
        <f>E21/(B21)</f>
        <v>0.005517826825127335</v>
      </c>
      <c r="P21" s="38">
        <f t="shared" si="1"/>
        <v>0.016129032258064516</v>
      </c>
      <c r="Q21" s="23"/>
    </row>
    <row r="22" spans="1:17" s="5" customFormat="1" ht="19.5" customHeight="1" thickBot="1">
      <c r="A22" s="35" t="s">
        <v>20</v>
      </c>
      <c r="B22" s="238">
        <v>28.08</v>
      </c>
      <c r="C22" s="239" t="s">
        <v>51</v>
      </c>
      <c r="D22" s="240" t="s">
        <v>51</v>
      </c>
      <c r="E22" s="238">
        <v>-0.77</v>
      </c>
      <c r="F22" s="241">
        <v>0.14</v>
      </c>
      <c r="G22" s="366" t="s">
        <v>51</v>
      </c>
      <c r="H22" s="370" t="s">
        <v>51</v>
      </c>
      <c r="I22" s="263" t="s">
        <v>51</v>
      </c>
      <c r="J22" s="240" t="s">
        <v>51</v>
      </c>
      <c r="K22" s="152"/>
      <c r="L22" s="199">
        <v>0</v>
      </c>
      <c r="M22" s="200">
        <v>900</v>
      </c>
      <c r="N22" s="206"/>
      <c r="O22" s="38">
        <f>E22/(B22)</f>
        <v>-0.027421652421652423</v>
      </c>
      <c r="P22" s="38">
        <f t="shared" si="1"/>
        <v>0.0049857549857549865</v>
      </c>
      <c r="Q22" s="23"/>
    </row>
    <row r="23" spans="1:17" s="5" customFormat="1" ht="13.5" customHeight="1" thickBot="1">
      <c r="A23" s="45" t="s">
        <v>27</v>
      </c>
      <c r="B23" s="164"/>
      <c r="C23" s="49"/>
      <c r="D23" s="165"/>
      <c r="E23" s="154"/>
      <c r="F23" s="154"/>
      <c r="G23" s="264"/>
      <c r="H23" s="264"/>
      <c r="I23" s="265"/>
      <c r="J23" s="266"/>
      <c r="K23" s="152"/>
      <c r="L23" s="204">
        <v>0</v>
      </c>
      <c r="M23" s="205">
        <v>0</v>
      </c>
      <c r="N23" s="206"/>
      <c r="Q23" s="23"/>
    </row>
    <row r="24" spans="1:17" s="4" customFormat="1" ht="9.75" customHeight="1" thickBot="1">
      <c r="A24" s="141"/>
      <c r="B24" s="141"/>
      <c r="C24" s="141"/>
      <c r="D24" s="141"/>
      <c r="E24" s="141"/>
      <c r="F24" s="141"/>
      <c r="G24" s="141"/>
      <c r="H24" s="141"/>
      <c r="I24" s="141"/>
      <c r="J24" s="7"/>
      <c r="K24" s="7"/>
      <c r="L24" s="43"/>
      <c r="M24" s="43"/>
      <c r="N24" s="43"/>
      <c r="O24" s="39"/>
      <c r="P24" s="43"/>
      <c r="Q24" s="121"/>
    </row>
    <row r="25" spans="1:17" s="4" customFormat="1" ht="19.5" customHeight="1" thickBot="1" thickTop="1">
      <c r="A25" s="145" t="s">
        <v>18</v>
      </c>
      <c r="B25" s="166">
        <f>AVERAGE(B12:B22)</f>
        <v>16.355454545454542</v>
      </c>
      <c r="C25" s="146">
        <f aca="true" t="shared" si="2" ref="C25:J25">AVERAGE(C12:C22)</f>
        <v>1201.4</v>
      </c>
      <c r="D25" s="167">
        <f t="shared" si="2"/>
        <v>132.5</v>
      </c>
      <c r="E25" s="166">
        <f t="shared" si="2"/>
        <v>0.06181818181818179</v>
      </c>
      <c r="F25" s="371">
        <f t="shared" si="2"/>
        <v>0.45545454545454545</v>
      </c>
      <c r="G25" s="267">
        <f t="shared" si="2"/>
        <v>50.4</v>
      </c>
      <c r="H25" s="268">
        <f t="shared" si="2"/>
        <v>-117.8</v>
      </c>
      <c r="I25" s="269">
        <f t="shared" si="2"/>
        <v>5.3</v>
      </c>
      <c r="J25" s="161">
        <f t="shared" si="2"/>
        <v>10.1</v>
      </c>
      <c r="K25" s="15"/>
      <c r="L25" s="43"/>
      <c r="M25" s="43"/>
      <c r="N25" s="43"/>
      <c r="O25" s="39"/>
      <c r="P25" s="43"/>
      <c r="Q25" s="43"/>
    </row>
    <row r="26" spans="1:17" s="4" customFormat="1" ht="6.75" customHeight="1" thickBot="1" thickTop="1">
      <c r="A26" s="137"/>
      <c r="B26" s="162"/>
      <c r="C26" s="126"/>
      <c r="D26" s="137"/>
      <c r="E26" s="163"/>
      <c r="F26" s="163"/>
      <c r="G26" s="126"/>
      <c r="H26" s="126"/>
      <c r="I26" s="137"/>
      <c r="J26" s="137"/>
      <c r="K26" s="7"/>
      <c r="L26" s="43"/>
      <c r="M26" s="43"/>
      <c r="N26" s="43"/>
      <c r="O26" s="39"/>
      <c r="P26" s="43"/>
      <c r="Q26" s="43"/>
    </row>
    <row r="27" spans="1:17" s="4" customFormat="1" ht="19.5" customHeight="1" thickBot="1" thickTop="1">
      <c r="A27" s="138" t="s">
        <v>30</v>
      </c>
      <c r="B27" s="213">
        <v>11.12</v>
      </c>
      <c r="C27" s="215">
        <v>1257</v>
      </c>
      <c r="D27" s="219">
        <v>142</v>
      </c>
      <c r="E27" s="213">
        <v>0.09</v>
      </c>
      <c r="F27" s="214">
        <v>0.49</v>
      </c>
      <c r="G27" s="270">
        <v>2</v>
      </c>
      <c r="H27" s="271">
        <v>-130</v>
      </c>
      <c r="I27" s="217">
        <v>7</v>
      </c>
      <c r="J27" s="218">
        <v>7</v>
      </c>
      <c r="K27" s="15"/>
      <c r="L27" s="43"/>
      <c r="M27" s="43"/>
      <c r="N27" s="43"/>
      <c r="O27" s="39"/>
      <c r="P27" s="43"/>
      <c r="Q27" s="43"/>
    </row>
    <row r="28" spans="3:17" s="4" customFormat="1" ht="13.5" hidden="1" thickBot="1" thickTop="1">
      <c r="C28" s="43"/>
      <c r="D28" s="43"/>
      <c r="E28" s="7"/>
      <c r="F28" s="7"/>
      <c r="G28" s="10"/>
      <c r="H28" s="10"/>
      <c r="I28" s="10"/>
      <c r="J28" s="10"/>
      <c r="N28" s="43"/>
      <c r="O28" s="43"/>
      <c r="P28" s="43"/>
      <c r="Q28" s="43"/>
    </row>
    <row r="29" spans="1:17" s="4" customFormat="1" ht="13.5" customHeight="1" hidden="1" thickBot="1" thickTop="1">
      <c r="A29" s="15"/>
      <c r="B29" s="24"/>
      <c r="C29" s="54"/>
      <c r="D29" s="54"/>
      <c r="F29" s="15"/>
      <c r="G29" s="26" t="s">
        <v>24</v>
      </c>
      <c r="H29" s="27"/>
      <c r="I29" s="28"/>
      <c r="J29" s="29"/>
      <c r="K29" s="15"/>
      <c r="L29" s="40">
        <f>SUM(L12:L23)</f>
        <v>124464</v>
      </c>
      <c r="M29" s="40">
        <f>SUM(M12:M23)</f>
        <v>18554662</v>
      </c>
      <c r="N29" s="54"/>
      <c r="O29" s="43"/>
      <c r="P29" s="43"/>
      <c r="Q29" s="43"/>
    </row>
    <row r="30" spans="12:13" ht="9" customHeight="1" thickTop="1">
      <c r="L30" s="42"/>
      <c r="M30" s="42"/>
    </row>
  </sheetData>
  <sheetProtection formatCells="0"/>
  <mergeCells count="15">
    <mergeCell ref="A7:A10"/>
    <mergeCell ref="B7:D7"/>
    <mergeCell ref="E8:F8"/>
    <mergeCell ref="G8:H8"/>
    <mergeCell ref="B8:B10"/>
    <mergeCell ref="C8:C10"/>
    <mergeCell ref="D8:D10"/>
    <mergeCell ref="F1:J1"/>
    <mergeCell ref="L7:M7"/>
    <mergeCell ref="L8:M8"/>
    <mergeCell ref="E3:F3"/>
    <mergeCell ref="I8:J8"/>
    <mergeCell ref="E7:J7"/>
    <mergeCell ref="B5:E5"/>
    <mergeCell ref="G3:M3"/>
  </mergeCells>
  <printOptions/>
  <pageMargins left="1.01" right="0.5" top="0.98" bottom="0.39" header="0.61" footer="0.17"/>
  <pageSetup horizontalDpi="600" verticalDpi="600" orientation="landscape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20"/>
  <sheetViews>
    <sheetView workbookViewId="0" topLeftCell="A1">
      <selection activeCell="K20" sqref="A1:M20"/>
    </sheetView>
  </sheetViews>
  <sheetFormatPr defaultColWidth="11.421875" defaultRowHeight="12.75"/>
  <cols>
    <col min="1" max="1" width="22.28125" style="2" customWidth="1"/>
    <col min="2" max="2" width="16.421875" style="2" customWidth="1"/>
    <col min="3" max="3" width="15.7109375" style="2" customWidth="1"/>
    <col min="4" max="4" width="15.140625" style="2" customWidth="1"/>
    <col min="5" max="5" width="8.57421875" style="2" hidden="1" customWidth="1"/>
    <col min="6" max="6" width="19.7109375" style="2" customWidth="1"/>
    <col min="7" max="7" width="8.57421875" style="2" hidden="1" customWidth="1"/>
    <col min="8" max="8" width="20.8515625" style="2" customWidth="1"/>
    <col min="9" max="9" width="8.57421875" style="2" hidden="1" customWidth="1"/>
    <col min="10" max="10" width="18.7109375" style="2" customWidth="1"/>
    <col min="11" max="11" width="1.1484375" style="2" customWidth="1"/>
    <col min="12" max="13" width="12.140625" style="2" hidden="1" customWidth="1"/>
    <col min="14" max="14" width="3.28125" style="42" customWidth="1"/>
    <col min="15" max="16384" width="11.421875" style="2" customWidth="1"/>
  </cols>
  <sheetData>
    <row r="1" spans="6:10" ht="30.75" customHeight="1">
      <c r="F1" s="291" t="s">
        <v>83</v>
      </c>
      <c r="G1" s="291"/>
      <c r="H1" s="291"/>
      <c r="I1" s="291"/>
      <c r="J1" s="291"/>
    </row>
    <row r="2" ht="12.75">
      <c r="F2" s="3"/>
    </row>
    <row r="3" spans="5:14" ht="28.5" customHeight="1">
      <c r="E3" s="288"/>
      <c r="F3" s="288"/>
      <c r="G3" s="288" t="s">
        <v>78</v>
      </c>
      <c r="H3" s="288"/>
      <c r="I3" s="288"/>
      <c r="J3" s="288"/>
      <c r="K3" s="288"/>
      <c r="L3" s="288"/>
      <c r="M3" s="288"/>
      <c r="N3" s="207"/>
    </row>
    <row r="4" spans="2:6" ht="12" customHeight="1">
      <c r="B4" s="1"/>
      <c r="C4" s="1"/>
      <c r="D4" s="1"/>
      <c r="E4" s="8"/>
      <c r="F4" s="8"/>
    </row>
    <row r="5" spans="1:14" s="4" customFormat="1" ht="34.5" customHeight="1" thickBot="1">
      <c r="A5" s="11" t="s">
        <v>81</v>
      </c>
      <c r="B5" s="311" t="s">
        <v>43</v>
      </c>
      <c r="C5" s="311"/>
      <c r="D5" s="311"/>
      <c r="E5" s="311"/>
      <c r="F5" s="11"/>
      <c r="N5" s="43"/>
    </row>
    <row r="6" spans="1:14" s="5" customFormat="1" ht="15.75" customHeight="1" thickBot="1">
      <c r="A6" s="292" t="s">
        <v>14</v>
      </c>
      <c r="B6" s="295" t="s">
        <v>15</v>
      </c>
      <c r="C6" s="296"/>
      <c r="D6" s="297"/>
      <c r="E6" s="289" t="s">
        <v>6</v>
      </c>
      <c r="F6" s="290"/>
      <c r="G6" s="290"/>
      <c r="H6" s="290"/>
      <c r="I6" s="290"/>
      <c r="J6" s="310"/>
      <c r="K6" s="18"/>
      <c r="L6" s="307" t="s">
        <v>21</v>
      </c>
      <c r="M6" s="308"/>
      <c r="N6" s="150"/>
    </row>
    <row r="7" spans="1:14" s="5" customFormat="1" ht="15" customHeight="1">
      <c r="A7" s="293"/>
      <c r="B7" s="300" t="s">
        <v>17</v>
      </c>
      <c r="C7" s="302" t="s">
        <v>19</v>
      </c>
      <c r="D7" s="304" t="s">
        <v>79</v>
      </c>
      <c r="E7" s="298" t="s">
        <v>47</v>
      </c>
      <c r="F7" s="299"/>
      <c r="G7" s="298" t="s">
        <v>48</v>
      </c>
      <c r="H7" s="299"/>
      <c r="I7" s="298" t="s">
        <v>74</v>
      </c>
      <c r="J7" s="299"/>
      <c r="K7" s="19"/>
      <c r="L7" s="309" t="s">
        <v>22</v>
      </c>
      <c r="M7" s="287"/>
      <c r="N7" s="151"/>
    </row>
    <row r="8" spans="1:14" s="5" customFormat="1" ht="18" customHeight="1">
      <c r="A8" s="293"/>
      <c r="B8" s="300"/>
      <c r="C8" s="302"/>
      <c r="D8" s="305"/>
      <c r="E8" s="48" t="s">
        <v>7</v>
      </c>
      <c r="F8" s="125" t="s">
        <v>75</v>
      </c>
      <c r="G8" s="48" t="s">
        <v>7</v>
      </c>
      <c r="H8" s="125" t="s">
        <v>75</v>
      </c>
      <c r="I8" s="48" t="s">
        <v>7</v>
      </c>
      <c r="J8" s="125" t="s">
        <v>75</v>
      </c>
      <c r="K8" s="16"/>
      <c r="L8" s="21" t="s">
        <v>32</v>
      </c>
      <c r="M8" s="22" t="s">
        <v>23</v>
      </c>
      <c r="N8" s="19"/>
    </row>
    <row r="9" spans="1:14" s="5" customFormat="1" ht="12" customHeight="1" thickBot="1">
      <c r="A9" s="294"/>
      <c r="B9" s="301"/>
      <c r="C9" s="303"/>
      <c r="D9" s="306"/>
      <c r="E9" s="193" t="s">
        <v>72</v>
      </c>
      <c r="F9" s="140" t="s">
        <v>76</v>
      </c>
      <c r="G9" s="52" t="str">
        <f>E9</f>
        <v>(Feb. 2008)</v>
      </c>
      <c r="H9" s="124" t="s">
        <v>76</v>
      </c>
      <c r="I9" s="52" t="str">
        <f>E9</f>
        <v>(Feb. 2008)</v>
      </c>
      <c r="J9" s="140" t="s">
        <v>76</v>
      </c>
      <c r="K9" s="20"/>
      <c r="L9" s="194" t="s">
        <v>73</v>
      </c>
      <c r="M9" s="37" t="s">
        <v>50</v>
      </c>
      <c r="N9" s="127"/>
    </row>
    <row r="10" spans="1:14" s="8" customFormat="1" ht="15" customHeight="1" thickBot="1">
      <c r="A10" s="16"/>
      <c r="B10" s="25"/>
      <c r="C10" s="16"/>
      <c r="D10" s="16"/>
      <c r="N10" s="44"/>
    </row>
    <row r="11" spans="1:16" s="5" customFormat="1" ht="19.5" customHeight="1">
      <c r="A11" s="31" t="s">
        <v>39</v>
      </c>
      <c r="B11" s="222">
        <v>16.44</v>
      </c>
      <c r="C11" s="223">
        <v>1256</v>
      </c>
      <c r="D11" s="224">
        <v>132</v>
      </c>
      <c r="E11" s="222">
        <v>-0.2</v>
      </c>
      <c r="F11" s="225">
        <v>-0.82</v>
      </c>
      <c r="G11" s="226">
        <v>-21</v>
      </c>
      <c r="H11" s="227">
        <v>-62</v>
      </c>
      <c r="I11" s="228">
        <v>-1</v>
      </c>
      <c r="J11" s="229">
        <v>4</v>
      </c>
      <c r="K11" s="152"/>
      <c r="L11" s="197">
        <v>24</v>
      </c>
      <c r="M11" s="198">
        <v>809995</v>
      </c>
      <c r="N11" s="206"/>
      <c r="O11" s="38">
        <f>E11/(B11)</f>
        <v>-0.0121654501216545</v>
      </c>
      <c r="P11" s="47">
        <f>F11/(B11)</f>
        <v>-0.04987834549878345</v>
      </c>
    </row>
    <row r="12" spans="1:16" s="5" customFormat="1" ht="19.5" customHeight="1" thickBot="1">
      <c r="A12" s="35" t="s">
        <v>40</v>
      </c>
      <c r="B12" s="238">
        <v>35.52</v>
      </c>
      <c r="C12" s="239">
        <v>1435</v>
      </c>
      <c r="D12" s="240">
        <v>135</v>
      </c>
      <c r="E12" s="238">
        <v>0.03</v>
      </c>
      <c r="F12" s="241">
        <v>1.5</v>
      </c>
      <c r="G12" s="242">
        <v>-33</v>
      </c>
      <c r="H12" s="243">
        <v>-57</v>
      </c>
      <c r="I12" s="244">
        <v>-2</v>
      </c>
      <c r="J12" s="245">
        <v>6</v>
      </c>
      <c r="K12" s="152"/>
      <c r="L12" s="201">
        <v>192</v>
      </c>
      <c r="M12" s="203">
        <v>1814440</v>
      </c>
      <c r="N12" s="206"/>
      <c r="O12" s="38">
        <f>E12/(B12)</f>
        <v>0.0008445945945945945</v>
      </c>
      <c r="P12" s="47">
        <f>F12/(B12)</f>
        <v>0.04222972972972973</v>
      </c>
    </row>
    <row r="13" spans="1:15" s="5" customFormat="1" ht="13.5" customHeight="1" thickBot="1">
      <c r="A13" s="59" t="s">
        <v>36</v>
      </c>
      <c r="B13" s="154"/>
      <c r="C13" s="55"/>
      <c r="D13" s="153"/>
      <c r="E13" s="154"/>
      <c r="F13" s="154"/>
      <c r="G13" s="51"/>
      <c r="H13" s="51"/>
      <c r="I13" s="155"/>
      <c r="J13" s="156"/>
      <c r="K13" s="152"/>
      <c r="L13" s="208">
        <v>190</v>
      </c>
      <c r="M13" s="209">
        <v>46313</v>
      </c>
      <c r="N13" s="206"/>
      <c r="O13" s="38"/>
    </row>
    <row r="14" spans="1:14" s="4" customFormat="1" ht="11.2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7"/>
      <c r="L14" s="43"/>
      <c r="M14" s="43"/>
      <c r="N14" s="43"/>
    </row>
    <row r="15" spans="1:14" s="4" customFormat="1" ht="15" customHeight="1" thickBot="1" thickTop="1">
      <c r="A15" s="147" t="s">
        <v>18</v>
      </c>
      <c r="B15" s="157">
        <f>AVERAGE(B11:B12)</f>
        <v>25.980000000000004</v>
      </c>
      <c r="C15" s="53">
        <f aca="true" t="shared" si="0" ref="C15:J15">AVERAGE(C11:C12)</f>
        <v>1345.5</v>
      </c>
      <c r="D15" s="158">
        <f t="shared" si="0"/>
        <v>133.5</v>
      </c>
      <c r="E15" s="157">
        <f t="shared" si="0"/>
        <v>-0.085</v>
      </c>
      <c r="F15" s="159">
        <f t="shared" si="0"/>
        <v>0.34</v>
      </c>
      <c r="G15" s="143">
        <f t="shared" si="0"/>
        <v>-27</v>
      </c>
      <c r="H15" s="272">
        <f t="shared" si="0"/>
        <v>-59.5</v>
      </c>
      <c r="I15" s="160">
        <f t="shared" si="0"/>
        <v>-1.5</v>
      </c>
      <c r="J15" s="161">
        <f t="shared" si="0"/>
        <v>5</v>
      </c>
      <c r="K15" s="15"/>
      <c r="L15" s="43"/>
      <c r="M15" s="43"/>
      <c r="N15" s="43"/>
    </row>
    <row r="16" spans="1:14" s="4" customFormat="1" ht="8.25" customHeight="1" thickBot="1" thickTop="1">
      <c r="A16" s="10"/>
      <c r="B16" s="168"/>
      <c r="C16" s="50"/>
      <c r="D16" s="10"/>
      <c r="E16" s="169"/>
      <c r="F16" s="169"/>
      <c r="G16" s="50"/>
      <c r="H16" s="50"/>
      <c r="I16" s="10"/>
      <c r="J16" s="10"/>
      <c r="K16" s="7"/>
      <c r="L16" s="43"/>
      <c r="M16" s="43"/>
      <c r="N16" s="43"/>
    </row>
    <row r="17" spans="1:14" s="4" customFormat="1" ht="15" customHeight="1" thickBot="1" thickTop="1">
      <c r="A17" s="148" t="s">
        <v>30</v>
      </c>
      <c r="B17" s="213">
        <v>45.93</v>
      </c>
      <c r="C17" s="215">
        <v>2074</v>
      </c>
      <c r="D17" s="216">
        <v>166</v>
      </c>
      <c r="E17" s="213">
        <v>0.25</v>
      </c>
      <c r="F17" s="214">
        <v>0.79</v>
      </c>
      <c r="G17" s="270">
        <v>-103</v>
      </c>
      <c r="H17" s="271">
        <v>50</v>
      </c>
      <c r="I17" s="217">
        <v>3</v>
      </c>
      <c r="J17" s="218">
        <v>15</v>
      </c>
      <c r="K17" s="15"/>
      <c r="L17" s="43"/>
      <c r="M17" s="43"/>
      <c r="N17" s="43"/>
    </row>
    <row r="18" spans="2:14" s="4" customFormat="1" ht="13.5" hidden="1" thickBot="1" thickTop="1">
      <c r="B18" s="43"/>
      <c r="C18" s="43"/>
      <c r="D18" s="43"/>
      <c r="E18" s="7"/>
      <c r="F18" s="7"/>
      <c r="G18" s="10"/>
      <c r="H18" s="10"/>
      <c r="I18" s="10"/>
      <c r="J18" s="10"/>
      <c r="N18" s="43"/>
    </row>
    <row r="19" spans="1:14" s="4" customFormat="1" ht="13.5" customHeight="1" hidden="1" thickBot="1" thickTop="1">
      <c r="A19" s="15"/>
      <c r="B19" s="24"/>
      <c r="C19" s="54"/>
      <c r="D19" s="54"/>
      <c r="E19" s="43"/>
      <c r="F19" s="15"/>
      <c r="G19" s="26" t="s">
        <v>24</v>
      </c>
      <c r="H19" s="27"/>
      <c r="I19" s="28"/>
      <c r="J19" s="29"/>
      <c r="K19" s="15"/>
      <c r="L19" s="40">
        <f>SUM(L11:L13)</f>
        <v>406</v>
      </c>
      <c r="M19" s="40">
        <f>SUM(M11:M13)</f>
        <v>2670748</v>
      </c>
      <c r="N19" s="54"/>
    </row>
    <row r="20" ht="6" customHeight="1" thickTop="1">
      <c r="L20" s="30"/>
    </row>
  </sheetData>
  <sheetProtection formatCells="0"/>
  <mergeCells count="15">
    <mergeCell ref="I7:J7"/>
    <mergeCell ref="L7:M7"/>
    <mergeCell ref="A6:A9"/>
    <mergeCell ref="B6:D6"/>
    <mergeCell ref="E6:J6"/>
    <mergeCell ref="L6:M6"/>
    <mergeCell ref="B7:B9"/>
    <mergeCell ref="C7:C9"/>
    <mergeCell ref="D7:D9"/>
    <mergeCell ref="E7:F7"/>
    <mergeCell ref="G7:H7"/>
    <mergeCell ref="F1:J1"/>
    <mergeCell ref="E3:F3"/>
    <mergeCell ref="G3:M3"/>
    <mergeCell ref="B5:E5"/>
  </mergeCells>
  <printOptions/>
  <pageMargins left="0.86" right="0.75" top="0.99" bottom="1" header="0" footer="0"/>
  <pageSetup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P19"/>
  <sheetViews>
    <sheetView workbookViewId="0" topLeftCell="A1">
      <selection activeCell="K19" sqref="A1:M19"/>
    </sheetView>
  </sheetViews>
  <sheetFormatPr defaultColWidth="11.421875" defaultRowHeight="12.75"/>
  <cols>
    <col min="1" max="1" width="22.28125" style="2" customWidth="1"/>
    <col min="2" max="2" width="14.7109375" style="2" customWidth="1"/>
    <col min="3" max="3" width="14.140625" style="2" customWidth="1"/>
    <col min="4" max="4" width="13.7109375" style="2" customWidth="1"/>
    <col min="5" max="5" width="8.57421875" style="2" hidden="1" customWidth="1"/>
    <col min="6" max="6" width="18.00390625" style="2" customWidth="1"/>
    <col min="7" max="7" width="8.28125" style="2" hidden="1" customWidth="1"/>
    <col min="8" max="8" width="19.00390625" style="2" customWidth="1"/>
    <col min="9" max="9" width="8.57421875" style="2" hidden="1" customWidth="1"/>
    <col min="10" max="10" width="19.7109375" style="2" customWidth="1"/>
    <col min="11" max="11" width="1.1484375" style="2" customWidth="1"/>
    <col min="12" max="12" width="12.140625" style="2" hidden="1" customWidth="1"/>
    <col min="13" max="13" width="12.00390625" style="2" hidden="1" customWidth="1"/>
    <col min="14" max="14" width="5.140625" style="42" customWidth="1"/>
    <col min="15" max="15" width="11.8515625" style="2" bestFit="1" customWidth="1"/>
    <col min="16" max="16384" width="11.421875" style="2" customWidth="1"/>
  </cols>
  <sheetData>
    <row r="1" spans="6:10" ht="32.25" customHeight="1">
      <c r="F1" s="291" t="s">
        <v>83</v>
      </c>
      <c r="G1" s="291"/>
      <c r="H1" s="291"/>
      <c r="I1" s="291"/>
      <c r="J1" s="291"/>
    </row>
    <row r="2" ht="12.75">
      <c r="F2" s="3"/>
    </row>
    <row r="3" spans="5:14" ht="28.5" customHeight="1">
      <c r="E3" s="288"/>
      <c r="F3" s="288"/>
      <c r="G3" s="288" t="s">
        <v>78</v>
      </c>
      <c r="H3" s="288"/>
      <c r="I3" s="288"/>
      <c r="J3" s="288"/>
      <c r="K3" s="288"/>
      <c r="L3" s="288"/>
      <c r="M3" s="288"/>
      <c r="N3" s="207"/>
    </row>
    <row r="4" spans="2:6" ht="12" customHeight="1">
      <c r="B4" s="1"/>
      <c r="C4" s="1"/>
      <c r="D4" s="1"/>
      <c r="E4" s="8"/>
      <c r="F4" s="8"/>
    </row>
    <row r="5" spans="1:14" s="4" customFormat="1" ht="37.5" customHeight="1">
      <c r="A5" s="11" t="s">
        <v>82</v>
      </c>
      <c r="B5" s="311" t="s">
        <v>42</v>
      </c>
      <c r="C5" s="311"/>
      <c r="D5" s="311"/>
      <c r="E5" s="311"/>
      <c r="F5" s="311"/>
      <c r="N5" s="43"/>
    </row>
    <row r="6" spans="1:14" s="4" customFormat="1" ht="25.5" customHeight="1" thickBot="1">
      <c r="A6" s="12" t="s">
        <v>4</v>
      </c>
      <c r="B6" s="13" t="str">
        <f>'Resumen acuifero PVN'!B6</f>
        <v>Marzo</v>
      </c>
      <c r="C6" s="58" t="s">
        <v>5</v>
      </c>
      <c r="D6" s="14">
        <f>'Resumen acuifero PVN'!D6</f>
        <v>2009</v>
      </c>
      <c r="N6" s="43"/>
    </row>
    <row r="7" spans="1:14" s="5" customFormat="1" ht="15.75" customHeight="1" thickBot="1">
      <c r="A7" s="292" t="s">
        <v>14</v>
      </c>
      <c r="B7" s="295" t="s">
        <v>15</v>
      </c>
      <c r="C7" s="296"/>
      <c r="D7" s="297"/>
      <c r="E7" s="289" t="s">
        <v>6</v>
      </c>
      <c r="F7" s="290"/>
      <c r="G7" s="290"/>
      <c r="H7" s="290"/>
      <c r="I7" s="290"/>
      <c r="J7" s="310"/>
      <c r="K7" s="18"/>
      <c r="L7" s="307" t="s">
        <v>21</v>
      </c>
      <c r="M7" s="308"/>
      <c r="N7" s="150"/>
    </row>
    <row r="8" spans="1:14" s="5" customFormat="1" ht="15" customHeight="1">
      <c r="A8" s="293"/>
      <c r="B8" s="300" t="s">
        <v>17</v>
      </c>
      <c r="C8" s="302" t="s">
        <v>19</v>
      </c>
      <c r="D8" s="304" t="s">
        <v>79</v>
      </c>
      <c r="E8" s="298" t="s">
        <v>47</v>
      </c>
      <c r="F8" s="299"/>
      <c r="G8" s="298" t="s">
        <v>48</v>
      </c>
      <c r="H8" s="299"/>
      <c r="I8" s="298" t="s">
        <v>74</v>
      </c>
      <c r="J8" s="299"/>
      <c r="K8" s="19"/>
      <c r="L8" s="309" t="s">
        <v>22</v>
      </c>
      <c r="M8" s="287"/>
      <c r="N8" s="151"/>
    </row>
    <row r="9" spans="1:14" s="5" customFormat="1" ht="18" customHeight="1">
      <c r="A9" s="293"/>
      <c r="B9" s="300"/>
      <c r="C9" s="302"/>
      <c r="D9" s="305"/>
      <c r="E9" s="48" t="s">
        <v>7</v>
      </c>
      <c r="F9" s="125" t="s">
        <v>75</v>
      </c>
      <c r="G9" s="48" t="s">
        <v>7</v>
      </c>
      <c r="H9" s="125" t="s">
        <v>75</v>
      </c>
      <c r="I9" s="48" t="s">
        <v>7</v>
      </c>
      <c r="J9" s="125" t="s">
        <v>75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294"/>
      <c r="B10" s="301"/>
      <c r="C10" s="303"/>
      <c r="D10" s="306"/>
      <c r="E10" s="193" t="s">
        <v>72</v>
      </c>
      <c r="F10" s="140" t="s">
        <v>76</v>
      </c>
      <c r="G10" s="52" t="str">
        <f>E10</f>
        <v>(Feb. 2008)</v>
      </c>
      <c r="H10" s="140" t="s">
        <v>76</v>
      </c>
      <c r="I10" s="52" t="str">
        <f>E10</f>
        <v>(Feb. 2008)</v>
      </c>
      <c r="J10" s="140" t="s">
        <v>76</v>
      </c>
      <c r="K10" s="20"/>
      <c r="L10" s="194" t="s">
        <v>73</v>
      </c>
      <c r="M10" s="37" t="s">
        <v>50</v>
      </c>
      <c r="N10" s="127"/>
    </row>
    <row r="11" spans="1:14" s="8" customFormat="1" ht="15" customHeight="1" thickBot="1">
      <c r="A11" s="16"/>
      <c r="B11" s="25"/>
      <c r="C11" s="16"/>
      <c r="D11" s="16"/>
      <c r="N11" s="44"/>
    </row>
    <row r="12" spans="1:16" ht="16.5" customHeight="1" thickBot="1">
      <c r="A12" s="36" t="s">
        <v>3</v>
      </c>
      <c r="B12" s="248">
        <v>22.27</v>
      </c>
      <c r="C12" s="249">
        <v>682</v>
      </c>
      <c r="D12" s="250">
        <v>32</v>
      </c>
      <c r="E12" s="251">
        <v>-0.42</v>
      </c>
      <c r="F12" s="273">
        <v>0.58</v>
      </c>
      <c r="G12" s="274">
        <v>-20</v>
      </c>
      <c r="H12" s="275">
        <v>-117</v>
      </c>
      <c r="I12" s="276">
        <v>-1</v>
      </c>
      <c r="J12" s="250">
        <v>-17</v>
      </c>
      <c r="K12" s="42"/>
      <c r="L12" s="210">
        <v>0</v>
      </c>
      <c r="M12" s="211">
        <v>3978631</v>
      </c>
      <c r="N12" s="212"/>
      <c r="O12" s="46">
        <f>E12/(B12-20)</f>
        <v>-0.18502202643171808</v>
      </c>
      <c r="P12" s="46">
        <f>F12/(B12-20)</f>
        <v>0.25550660792951546</v>
      </c>
    </row>
    <row r="13" spans="1:16" s="4" customFormat="1" ht="12.75" customHeight="1" thickBot="1">
      <c r="A13" s="141"/>
      <c r="B13" s="141"/>
      <c r="C13" s="149"/>
      <c r="D13" s="170"/>
      <c r="E13" s="171"/>
      <c r="F13" s="171"/>
      <c r="G13" s="277"/>
      <c r="H13" s="277"/>
      <c r="I13" s="172"/>
      <c r="J13" s="172"/>
      <c r="K13" s="7"/>
      <c r="L13" s="173"/>
      <c r="M13" s="173"/>
      <c r="N13" s="173"/>
      <c r="O13" s="38" t="s">
        <v>26</v>
      </c>
      <c r="P13" s="47" t="s">
        <v>26</v>
      </c>
    </row>
    <row r="14" spans="1:16" s="4" customFormat="1" ht="14.25" thickBot="1" thickTop="1">
      <c r="A14" s="147" t="s">
        <v>18</v>
      </c>
      <c r="B14" s="174">
        <f>AVERAGE(B12)</f>
        <v>22.27</v>
      </c>
      <c r="C14" s="57">
        <f aca="true" t="shared" si="0" ref="C14:J14">AVERAGE(C12)</f>
        <v>682</v>
      </c>
      <c r="D14" s="161">
        <f t="shared" si="0"/>
        <v>32</v>
      </c>
      <c r="E14" s="174">
        <f t="shared" si="0"/>
        <v>-0.42</v>
      </c>
      <c r="F14" s="278">
        <f t="shared" si="0"/>
        <v>0.58</v>
      </c>
      <c r="G14" s="279">
        <f t="shared" si="0"/>
        <v>-20</v>
      </c>
      <c r="H14" s="280">
        <f t="shared" si="0"/>
        <v>-117</v>
      </c>
      <c r="I14" s="160">
        <f t="shared" si="0"/>
        <v>-1</v>
      </c>
      <c r="J14" s="161">
        <f t="shared" si="0"/>
        <v>-17</v>
      </c>
      <c r="K14" s="15"/>
      <c r="L14" s="173"/>
      <c r="M14" s="173"/>
      <c r="N14" s="173"/>
      <c r="O14" s="38">
        <f>E14/(B14-20)</f>
        <v>-0.18502202643171808</v>
      </c>
      <c r="P14" s="47">
        <f>F14/(B14-20)</f>
        <v>0.25550660792951546</v>
      </c>
    </row>
    <row r="15" spans="1:16" s="4" customFormat="1" ht="11.25" customHeight="1" thickBot="1" thickTop="1">
      <c r="A15" s="10"/>
      <c r="B15" s="168"/>
      <c r="C15" s="56"/>
      <c r="D15" s="175"/>
      <c r="E15" s="169"/>
      <c r="F15" s="169"/>
      <c r="G15" s="281"/>
      <c r="H15" s="281"/>
      <c r="I15" s="282"/>
      <c r="J15" s="282"/>
      <c r="K15" s="7"/>
      <c r="L15" s="173"/>
      <c r="M15" s="173"/>
      <c r="N15" s="173"/>
      <c r="O15" s="38" t="s">
        <v>26</v>
      </c>
      <c r="P15" s="47" t="s">
        <v>26</v>
      </c>
    </row>
    <row r="16" spans="1:16" s="4" customFormat="1" ht="15" customHeight="1" thickBot="1" thickTop="1">
      <c r="A16" s="148" t="s">
        <v>30</v>
      </c>
      <c r="B16" s="213">
        <v>27.14</v>
      </c>
      <c r="C16" s="220">
        <v>667</v>
      </c>
      <c r="D16" s="221">
        <v>70</v>
      </c>
      <c r="E16" s="213">
        <v>-0.47</v>
      </c>
      <c r="F16" s="214">
        <v>4.4</v>
      </c>
      <c r="G16" s="283">
        <v>-16</v>
      </c>
      <c r="H16" s="284">
        <v>-32</v>
      </c>
      <c r="I16" s="217">
        <v>10</v>
      </c>
      <c r="J16" s="218">
        <v>22</v>
      </c>
      <c r="K16" s="15"/>
      <c r="L16" s="173"/>
      <c r="M16" s="173"/>
      <c r="N16" s="173"/>
      <c r="O16" s="46">
        <f>E16/(B16-20)</f>
        <v>-0.06582633053221287</v>
      </c>
      <c r="P16" s="46">
        <f>F16/(B16-20)</f>
        <v>0.6162464985994398</v>
      </c>
    </row>
    <row r="17" spans="2:14" s="4" customFormat="1" ht="19.5" customHeight="1" hidden="1" thickBot="1" thickTop="1">
      <c r="B17" s="43"/>
      <c r="E17" s="7"/>
      <c r="F17" s="7"/>
      <c r="G17" s="10"/>
      <c r="H17" s="10"/>
      <c r="I17" s="10"/>
      <c r="J17" s="10"/>
      <c r="L17" s="41"/>
      <c r="M17" s="41"/>
      <c r="N17" s="173"/>
    </row>
    <row r="18" spans="1:14" s="4" customFormat="1" ht="13.5" customHeight="1" hidden="1" thickBot="1" thickTop="1">
      <c r="A18" s="15"/>
      <c r="B18" s="24"/>
      <c r="C18" s="23"/>
      <c r="D18" s="23"/>
      <c r="F18" s="15"/>
      <c r="G18" s="26" t="s">
        <v>24</v>
      </c>
      <c r="H18" s="27"/>
      <c r="I18" s="28"/>
      <c r="J18" s="29"/>
      <c r="K18" s="15"/>
      <c r="L18" s="40">
        <f>L12</f>
        <v>0</v>
      </c>
      <c r="M18" s="40">
        <f>M12</f>
        <v>3978631</v>
      </c>
      <c r="N18" s="54"/>
    </row>
    <row r="19" ht="6" customHeight="1" thickTop="1">
      <c r="L19" s="30"/>
    </row>
  </sheetData>
  <sheetProtection formatCells="0"/>
  <mergeCells count="15">
    <mergeCell ref="L7:M7"/>
    <mergeCell ref="L8:M8"/>
    <mergeCell ref="E3:F3"/>
    <mergeCell ref="I8:J8"/>
    <mergeCell ref="E7:J7"/>
    <mergeCell ref="B5:F5"/>
    <mergeCell ref="G3:M3"/>
    <mergeCell ref="F1:J1"/>
    <mergeCell ref="A7:A10"/>
    <mergeCell ref="B7:D7"/>
    <mergeCell ref="E8:F8"/>
    <mergeCell ref="G8:H8"/>
    <mergeCell ref="B8:B10"/>
    <mergeCell ref="C8:C10"/>
    <mergeCell ref="D8:D10"/>
  </mergeCells>
  <printOptions/>
  <pageMargins left="1.01" right="0.67" top="1.2" bottom="0.39" header="0.61" footer="0.17"/>
  <pageSetup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O41"/>
  <sheetViews>
    <sheetView tabSelected="1" zoomScaleSheetLayoutView="100" workbookViewId="0" topLeftCell="A16">
      <selection activeCell="I31" sqref="A1:I31"/>
    </sheetView>
  </sheetViews>
  <sheetFormatPr defaultColWidth="11.421875" defaultRowHeight="12.75"/>
  <cols>
    <col min="1" max="1" width="24.00390625" style="2" bestFit="1" customWidth="1"/>
    <col min="2" max="2" width="15.421875" style="2" bestFit="1" customWidth="1"/>
    <col min="3" max="3" width="14.7109375" style="2" customWidth="1"/>
    <col min="4" max="4" width="13.00390625" style="2" customWidth="1"/>
    <col min="5" max="5" width="13.7109375" style="2" hidden="1" customWidth="1"/>
    <col min="6" max="6" width="20.28125" style="2" customWidth="1"/>
    <col min="7" max="7" width="13.7109375" style="2" hidden="1" customWidth="1"/>
    <col min="8" max="8" width="24.00390625" style="2" customWidth="1"/>
    <col min="9" max="9" width="1.1484375" style="2" customWidth="1"/>
    <col min="10" max="10" width="12.140625" style="2" customWidth="1"/>
    <col min="11" max="11" width="15.421875" style="2" customWidth="1"/>
    <col min="12" max="12" width="11.8515625" style="42" bestFit="1" customWidth="1"/>
    <col min="13" max="14" width="11.421875" style="42" customWidth="1"/>
    <col min="15" max="16384" width="11.421875" style="2" customWidth="1"/>
  </cols>
  <sheetData>
    <row r="1" spans="4:8" ht="33.75" customHeight="1">
      <c r="D1" s="312" t="s">
        <v>83</v>
      </c>
      <c r="E1" s="312"/>
      <c r="F1" s="312"/>
      <c r="G1" s="312"/>
      <c r="H1" s="312"/>
    </row>
    <row r="2" spans="5:8" ht="12.75">
      <c r="E2" s="285"/>
      <c r="F2" s="285"/>
      <c r="G2" s="285"/>
      <c r="H2" s="285"/>
    </row>
    <row r="3" spans="5:11" ht="25.5" customHeight="1">
      <c r="E3" s="315" t="s">
        <v>78</v>
      </c>
      <c r="F3" s="315"/>
      <c r="G3" s="315"/>
      <c r="H3" s="315"/>
      <c r="I3" s="112"/>
      <c r="J3" s="112"/>
      <c r="K3" s="112"/>
    </row>
    <row r="4" spans="1:14" s="4" customFormat="1" ht="16.5" customHeight="1">
      <c r="A4" s="311" t="s">
        <v>52</v>
      </c>
      <c r="B4" s="331"/>
      <c r="C4" s="331"/>
      <c r="D4" s="331"/>
      <c r="E4" s="286"/>
      <c r="F4" s="286"/>
      <c r="G4" s="286"/>
      <c r="H4" s="286"/>
      <c r="L4" s="43"/>
      <c r="M4" s="43"/>
      <c r="N4" s="43"/>
    </row>
    <row r="5" spans="1:4" s="4" customFormat="1" ht="25.5" customHeight="1" thickBot="1">
      <c r="A5" s="12" t="s">
        <v>4</v>
      </c>
      <c r="B5" s="262" t="str">
        <f>'Resumen acuifero PVN'!B6</f>
        <v>Marzo</v>
      </c>
      <c r="C5" s="58" t="s">
        <v>5</v>
      </c>
      <c r="D5" s="14">
        <f>'Resumen acuifero PVN'!D6</f>
        <v>2009</v>
      </c>
    </row>
    <row r="6" spans="1:11" s="5" customFormat="1" ht="15.75" customHeight="1" thickBot="1">
      <c r="A6" s="325" t="s">
        <v>62</v>
      </c>
      <c r="B6" s="320" t="s">
        <v>61</v>
      </c>
      <c r="C6" s="296" t="s">
        <v>15</v>
      </c>
      <c r="D6" s="319"/>
      <c r="E6" s="290" t="s">
        <v>6</v>
      </c>
      <c r="F6" s="290"/>
      <c r="G6" s="290"/>
      <c r="H6" s="310"/>
      <c r="I6" s="18"/>
      <c r="J6" s="328"/>
      <c r="K6" s="328"/>
    </row>
    <row r="7" spans="1:11" s="5" customFormat="1" ht="15" customHeight="1">
      <c r="A7" s="326"/>
      <c r="B7" s="321"/>
      <c r="C7" s="329" t="s">
        <v>19</v>
      </c>
      <c r="D7" s="305" t="s">
        <v>74</v>
      </c>
      <c r="E7" s="298" t="s">
        <v>48</v>
      </c>
      <c r="F7" s="299"/>
      <c r="G7" s="298" t="s">
        <v>74</v>
      </c>
      <c r="H7" s="299"/>
      <c r="I7" s="19"/>
      <c r="J7" s="332"/>
      <c r="K7" s="332"/>
    </row>
    <row r="8" spans="1:11" s="5" customFormat="1" ht="12" customHeight="1">
      <c r="A8" s="326"/>
      <c r="B8" s="321"/>
      <c r="C8" s="329"/>
      <c r="D8" s="305"/>
      <c r="E8" s="48" t="s">
        <v>7</v>
      </c>
      <c r="F8" s="125" t="s">
        <v>75</v>
      </c>
      <c r="G8" s="48" t="s">
        <v>7</v>
      </c>
      <c r="H8" s="125" t="s">
        <v>75</v>
      </c>
      <c r="I8" s="16"/>
      <c r="J8" s="19"/>
      <c r="K8" s="19"/>
    </row>
    <row r="9" spans="1:15" s="5" customFormat="1" ht="12" customHeight="1" thickBot="1">
      <c r="A9" s="327"/>
      <c r="B9" s="322"/>
      <c r="C9" s="330"/>
      <c r="D9" s="306"/>
      <c r="E9" s="52" t="str">
        <f>'Resumen acuifero PVN'!E10</f>
        <v>(Feb. 2008)</v>
      </c>
      <c r="F9" s="140" t="s">
        <v>76</v>
      </c>
      <c r="G9" s="52" t="str">
        <f>E9</f>
        <v>(Feb. 2008)</v>
      </c>
      <c r="H9" s="140" t="s">
        <v>76</v>
      </c>
      <c r="I9" s="20"/>
      <c r="J9" s="127"/>
      <c r="K9" s="127"/>
      <c r="M9" s="44"/>
      <c r="N9" s="44"/>
      <c r="O9" s="44"/>
    </row>
    <row r="10" spans="1:15" s="8" customFormat="1" ht="9.75" customHeight="1" thickBot="1">
      <c r="A10" s="16"/>
      <c r="B10" s="25"/>
      <c r="C10" s="16"/>
      <c r="D10" s="16"/>
      <c r="L10" s="44"/>
      <c r="M10" s="44"/>
      <c r="N10" s="44"/>
      <c r="O10" s="44"/>
    </row>
    <row r="11" spans="1:15" ht="16.5" customHeight="1">
      <c r="A11" s="316" t="s">
        <v>63</v>
      </c>
      <c r="B11" s="122" t="s">
        <v>53</v>
      </c>
      <c r="C11" s="252">
        <v>1331</v>
      </c>
      <c r="D11" s="224">
        <v>109</v>
      </c>
      <c r="E11" s="226">
        <v>-55</v>
      </c>
      <c r="F11" s="227">
        <v>-116</v>
      </c>
      <c r="G11" s="257">
        <v>1</v>
      </c>
      <c r="H11" s="229">
        <v>-3</v>
      </c>
      <c r="J11" s="120"/>
      <c r="K11" s="120"/>
      <c r="L11" s="119"/>
      <c r="M11" s="119"/>
      <c r="N11" s="54"/>
      <c r="O11" s="117"/>
    </row>
    <row r="12" spans="1:15" ht="16.5" customHeight="1">
      <c r="A12" s="317"/>
      <c r="B12" s="123" t="s">
        <v>54</v>
      </c>
      <c r="C12" s="253">
        <v>1294</v>
      </c>
      <c r="D12" s="232">
        <v>108</v>
      </c>
      <c r="E12" s="253">
        <v>-44</v>
      </c>
      <c r="F12" s="255">
        <v>-99</v>
      </c>
      <c r="G12" s="258">
        <v>2</v>
      </c>
      <c r="H12" s="237">
        <v>-6</v>
      </c>
      <c r="J12" s="120"/>
      <c r="K12" s="120"/>
      <c r="L12" s="119"/>
      <c r="M12" s="119"/>
      <c r="N12" s="54"/>
      <c r="O12" s="117"/>
    </row>
    <row r="13" spans="1:15" ht="16.5" customHeight="1" thickBot="1">
      <c r="A13" s="318"/>
      <c r="B13" s="132" t="s">
        <v>55</v>
      </c>
      <c r="C13" s="254">
        <v>1211</v>
      </c>
      <c r="D13" s="240">
        <v>113</v>
      </c>
      <c r="E13" s="254">
        <v>-66</v>
      </c>
      <c r="F13" s="256">
        <v>-90</v>
      </c>
      <c r="G13" s="259">
        <v>1</v>
      </c>
      <c r="H13" s="245">
        <v>-15</v>
      </c>
      <c r="J13" s="120"/>
      <c r="K13" s="120"/>
      <c r="L13" s="119"/>
      <c r="M13" s="119"/>
      <c r="N13" s="54"/>
      <c r="O13" s="117"/>
    </row>
    <row r="14" spans="1:15" ht="6.75" customHeight="1" thickBot="1">
      <c r="A14" s="133"/>
      <c r="B14" s="134"/>
      <c r="C14" s="135"/>
      <c r="D14" s="176"/>
      <c r="E14" s="135"/>
      <c r="F14" s="135"/>
      <c r="G14" s="172"/>
      <c r="H14" s="172"/>
      <c r="J14" s="120"/>
      <c r="K14" s="120"/>
      <c r="L14" s="119"/>
      <c r="M14" s="119"/>
      <c r="N14" s="54"/>
      <c r="O14" s="117"/>
    </row>
    <row r="15" spans="1:15" ht="16.5" customHeight="1" thickBot="1" thickTop="1">
      <c r="A15" s="323" t="s">
        <v>67</v>
      </c>
      <c r="B15" s="324"/>
      <c r="C15" s="128">
        <f aca="true" t="shared" si="0" ref="C15:H15">AVERAGE(C11:C13)</f>
        <v>1278.6666666666667</v>
      </c>
      <c r="D15" s="158">
        <f t="shared" si="0"/>
        <v>110</v>
      </c>
      <c r="E15" s="128">
        <f t="shared" si="0"/>
        <v>-55</v>
      </c>
      <c r="F15" s="129">
        <f t="shared" si="0"/>
        <v>-101.66666666666667</v>
      </c>
      <c r="G15" s="177">
        <f t="shared" si="0"/>
        <v>1.3333333333333333</v>
      </c>
      <c r="H15" s="158">
        <f t="shared" si="0"/>
        <v>-8</v>
      </c>
      <c r="J15" s="120"/>
      <c r="K15" s="120"/>
      <c r="L15" s="119"/>
      <c r="M15" s="119"/>
      <c r="N15" s="54"/>
      <c r="O15" s="117"/>
    </row>
    <row r="16" spans="1:14" s="117" customFormat="1" ht="6.75" customHeight="1" thickBot="1" thickTop="1">
      <c r="A16" s="116"/>
      <c r="B16" s="114"/>
      <c r="C16" s="113"/>
      <c r="D16" s="178"/>
      <c r="E16" s="115"/>
      <c r="F16" s="115"/>
      <c r="G16" s="179"/>
      <c r="H16" s="179"/>
      <c r="J16" s="118"/>
      <c r="K16" s="118"/>
      <c r="L16" s="119"/>
      <c r="M16" s="119"/>
      <c r="N16" s="54"/>
    </row>
    <row r="17" spans="1:15" ht="16.5" customHeight="1">
      <c r="A17" s="316" t="s">
        <v>11</v>
      </c>
      <c r="B17" s="122" t="s">
        <v>70</v>
      </c>
      <c r="C17" s="252">
        <v>1240</v>
      </c>
      <c r="D17" s="224">
        <v>137</v>
      </c>
      <c r="E17" s="226">
        <v>-107</v>
      </c>
      <c r="F17" s="227">
        <v>-158</v>
      </c>
      <c r="G17" s="257">
        <v>3</v>
      </c>
      <c r="H17" s="229">
        <v>-2</v>
      </c>
      <c r="J17" s="120"/>
      <c r="K17" s="120"/>
      <c r="L17" s="119"/>
      <c r="M17" s="119"/>
      <c r="N17" s="54"/>
      <c r="O17" s="117"/>
    </row>
    <row r="18" spans="1:15" ht="16.5" customHeight="1">
      <c r="A18" s="317"/>
      <c r="B18" s="123" t="s">
        <v>64</v>
      </c>
      <c r="C18" s="253">
        <v>1123</v>
      </c>
      <c r="D18" s="232">
        <v>123</v>
      </c>
      <c r="E18" s="234">
        <v>-90</v>
      </c>
      <c r="F18" s="235">
        <v>-94</v>
      </c>
      <c r="G18" s="258">
        <v>-13</v>
      </c>
      <c r="H18" s="237">
        <v>-6</v>
      </c>
      <c r="J18" s="120"/>
      <c r="K18" s="120"/>
      <c r="L18" s="119"/>
      <c r="M18" s="119"/>
      <c r="N18" s="54"/>
      <c r="O18" s="117"/>
    </row>
    <row r="19" spans="1:15" ht="16.5" customHeight="1">
      <c r="A19" s="317"/>
      <c r="B19" s="123" t="s">
        <v>56</v>
      </c>
      <c r="C19" s="253">
        <v>1293</v>
      </c>
      <c r="D19" s="232">
        <v>135</v>
      </c>
      <c r="E19" s="234">
        <v>-17</v>
      </c>
      <c r="F19" s="235">
        <v>-58</v>
      </c>
      <c r="G19" s="258">
        <v>-1</v>
      </c>
      <c r="H19" s="237">
        <v>-1</v>
      </c>
      <c r="J19" s="120"/>
      <c r="K19" s="120"/>
      <c r="L19" s="119"/>
      <c r="M19" s="119"/>
      <c r="N19" s="54"/>
      <c r="O19" s="117"/>
    </row>
    <row r="20" spans="1:15" ht="16.5" customHeight="1" thickBot="1">
      <c r="A20" s="318"/>
      <c r="B20" s="132" t="s">
        <v>57</v>
      </c>
      <c r="C20" s="254">
        <v>1247</v>
      </c>
      <c r="D20" s="240">
        <v>143</v>
      </c>
      <c r="E20" s="242">
        <v>-88</v>
      </c>
      <c r="F20" s="243">
        <v>-159</v>
      </c>
      <c r="G20" s="259">
        <v>3</v>
      </c>
      <c r="H20" s="245">
        <v>-19</v>
      </c>
      <c r="J20" s="120"/>
      <c r="K20" s="120"/>
      <c r="L20" s="119"/>
      <c r="M20" s="119"/>
      <c r="N20" s="54"/>
      <c r="O20" s="117"/>
    </row>
    <row r="21" spans="1:15" ht="6.75" customHeight="1" thickBot="1">
      <c r="A21" s="133"/>
      <c r="B21" s="134"/>
      <c r="C21" s="135"/>
      <c r="D21" s="176"/>
      <c r="E21" s="136"/>
      <c r="F21" s="136"/>
      <c r="G21" s="172"/>
      <c r="H21" s="172"/>
      <c r="J21" s="120"/>
      <c r="K21" s="120"/>
      <c r="L21" s="119"/>
      <c r="M21" s="119"/>
      <c r="N21" s="54"/>
      <c r="O21" s="117"/>
    </row>
    <row r="22" spans="1:15" ht="16.5" customHeight="1" thickBot="1" thickTop="1">
      <c r="A22" s="323" t="s">
        <v>68</v>
      </c>
      <c r="B22" s="324"/>
      <c r="C22" s="130">
        <f aca="true" t="shared" si="1" ref="C22:H22">AVERAGE(C17:C20)</f>
        <v>1225.75</v>
      </c>
      <c r="D22" s="180">
        <f t="shared" si="1"/>
        <v>134.5</v>
      </c>
      <c r="E22" s="130">
        <f t="shared" si="1"/>
        <v>-75.5</v>
      </c>
      <c r="F22" s="131">
        <f t="shared" si="1"/>
        <v>-117.25</v>
      </c>
      <c r="G22" s="181">
        <f t="shared" si="1"/>
        <v>-2</v>
      </c>
      <c r="H22" s="180">
        <f t="shared" si="1"/>
        <v>-7</v>
      </c>
      <c r="J22" s="120"/>
      <c r="K22" s="120"/>
      <c r="L22" s="119"/>
      <c r="M22" s="119"/>
      <c r="N22" s="54"/>
      <c r="O22" s="117"/>
    </row>
    <row r="23" spans="1:14" s="117" customFormat="1" ht="6.75" customHeight="1" thickBot="1" thickTop="1">
      <c r="A23" s="116"/>
      <c r="B23" s="114"/>
      <c r="C23" s="113"/>
      <c r="D23" s="178"/>
      <c r="E23" s="115"/>
      <c r="F23" s="115"/>
      <c r="G23" s="179"/>
      <c r="H23" s="179"/>
      <c r="J23" s="118"/>
      <c r="K23" s="118"/>
      <c r="L23" s="119"/>
      <c r="M23" s="119"/>
      <c r="N23" s="54"/>
    </row>
    <row r="24" spans="1:15" s="5" customFormat="1" ht="16.5" customHeight="1">
      <c r="A24" s="316" t="s">
        <v>66</v>
      </c>
      <c r="B24" s="122" t="s">
        <v>58</v>
      </c>
      <c r="C24" s="252">
        <v>1755</v>
      </c>
      <c r="D24" s="224">
        <v>368</v>
      </c>
      <c r="E24" s="226">
        <v>-99</v>
      </c>
      <c r="F24" s="227">
        <v>-440</v>
      </c>
      <c r="G24" s="257">
        <v>-92</v>
      </c>
      <c r="H24" s="229">
        <v>-28</v>
      </c>
      <c r="J24" s="120"/>
      <c r="K24" s="120"/>
      <c r="L24" s="119"/>
      <c r="M24" s="119"/>
      <c r="N24" s="54"/>
      <c r="O24" s="44"/>
    </row>
    <row r="25" spans="1:15" s="5" customFormat="1" ht="16.5" customHeight="1">
      <c r="A25" s="317"/>
      <c r="B25" s="123" t="s">
        <v>59</v>
      </c>
      <c r="C25" s="253">
        <v>3052</v>
      </c>
      <c r="D25" s="232">
        <v>680</v>
      </c>
      <c r="E25" s="253">
        <v>-193</v>
      </c>
      <c r="F25" s="255">
        <v>-243</v>
      </c>
      <c r="G25" s="260">
        <v>-170</v>
      </c>
      <c r="H25" s="232">
        <v>-110</v>
      </c>
      <c r="J25" s="120"/>
      <c r="K25" s="120"/>
      <c r="L25" s="119"/>
      <c r="M25" s="119"/>
      <c r="N25" s="54"/>
      <c r="O25" s="44"/>
    </row>
    <row r="26" spans="1:15" s="5" customFormat="1" ht="16.5" customHeight="1" thickBot="1">
      <c r="A26" s="318"/>
      <c r="B26" s="132" t="s">
        <v>60</v>
      </c>
      <c r="C26" s="254">
        <v>1566</v>
      </c>
      <c r="D26" s="240">
        <v>300</v>
      </c>
      <c r="E26" s="254">
        <v>-77</v>
      </c>
      <c r="F26" s="256">
        <v>-106</v>
      </c>
      <c r="G26" s="261">
        <v>-40</v>
      </c>
      <c r="H26" s="240">
        <v>-28</v>
      </c>
      <c r="J26" s="120"/>
      <c r="K26" s="120"/>
      <c r="L26" s="38"/>
      <c r="M26" s="119"/>
      <c r="N26" s="54"/>
      <c r="O26" s="44"/>
    </row>
    <row r="27" spans="1:15" s="5" customFormat="1" ht="6.75" customHeight="1" thickBot="1">
      <c r="A27" s="133"/>
      <c r="B27" s="134"/>
      <c r="C27" s="135"/>
      <c r="D27" s="176"/>
      <c r="E27" s="135"/>
      <c r="F27" s="135"/>
      <c r="G27" s="176"/>
      <c r="H27" s="176"/>
      <c r="J27" s="120"/>
      <c r="K27" s="120"/>
      <c r="L27" s="38"/>
      <c r="M27" s="119"/>
      <c r="N27" s="54"/>
      <c r="O27" s="44"/>
    </row>
    <row r="28" spans="1:15" s="5" customFormat="1" ht="16.5" customHeight="1" thickBot="1" thickTop="1">
      <c r="A28" s="323" t="s">
        <v>69</v>
      </c>
      <c r="B28" s="324"/>
      <c r="C28" s="128">
        <f aca="true" t="shared" si="2" ref="C28:H28">AVERAGE(C24:C26)</f>
        <v>2124.3333333333335</v>
      </c>
      <c r="D28" s="182">
        <f t="shared" si="2"/>
        <v>449.3333333333333</v>
      </c>
      <c r="E28" s="372">
        <f t="shared" si="2"/>
        <v>-123</v>
      </c>
      <c r="F28" s="373">
        <f t="shared" si="2"/>
        <v>-263</v>
      </c>
      <c r="G28" s="177">
        <f t="shared" si="2"/>
        <v>-100.66666666666667</v>
      </c>
      <c r="H28" s="158">
        <f t="shared" si="2"/>
        <v>-55.333333333333336</v>
      </c>
      <c r="J28" s="120"/>
      <c r="K28" s="120"/>
      <c r="L28" s="38"/>
      <c r="M28" s="119"/>
      <c r="N28" s="54"/>
      <c r="O28" s="44"/>
    </row>
    <row r="29" spans="1:15" s="4" customFormat="1" ht="9.75" customHeight="1" thickBot="1" thickTop="1">
      <c r="A29" s="10"/>
      <c r="B29" s="9"/>
      <c r="C29" s="10"/>
      <c r="D29" s="183"/>
      <c r="E29" s="10"/>
      <c r="F29" s="10"/>
      <c r="G29" s="184"/>
      <c r="H29" s="184"/>
      <c r="I29" s="6"/>
      <c r="L29" s="39"/>
      <c r="M29" s="121"/>
      <c r="N29" s="121"/>
      <c r="O29" s="121"/>
    </row>
    <row r="30" spans="1:14" s="4" customFormat="1" ht="16.5" customHeight="1" thickBot="1" thickTop="1">
      <c r="A30" s="313" t="s">
        <v>65</v>
      </c>
      <c r="B30" s="314"/>
      <c r="C30" s="128">
        <f aca="true" t="shared" si="3" ref="C30:H30">AVERAGE(C11:C13,C17:C20,C24:C26)</f>
        <v>1511.2</v>
      </c>
      <c r="D30" s="182">
        <f t="shared" si="3"/>
        <v>221.6</v>
      </c>
      <c r="E30" s="372">
        <f t="shared" si="3"/>
        <v>-83.6</v>
      </c>
      <c r="F30" s="373">
        <f t="shared" si="3"/>
        <v>-156.3</v>
      </c>
      <c r="G30" s="177">
        <f t="shared" si="3"/>
        <v>-30.6</v>
      </c>
      <c r="H30" s="158">
        <f t="shared" si="3"/>
        <v>-21.8</v>
      </c>
      <c r="I30" s="17"/>
      <c r="L30" s="39"/>
      <c r="M30" s="43"/>
      <c r="N30" s="43"/>
    </row>
    <row r="31" spans="1:10" ht="7.5" customHeight="1" thickTop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2:10" ht="12.75"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0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</sheetData>
  <sheetProtection formatCells="0"/>
  <mergeCells count="20">
    <mergeCell ref="A4:D4"/>
    <mergeCell ref="E7:F7"/>
    <mergeCell ref="G7:H7"/>
    <mergeCell ref="J7:K7"/>
    <mergeCell ref="A28:B28"/>
    <mergeCell ref="A6:A9"/>
    <mergeCell ref="E6:H6"/>
    <mergeCell ref="J6:K6"/>
    <mergeCell ref="C7:C9"/>
    <mergeCell ref="D7:D9"/>
    <mergeCell ref="D1:H1"/>
    <mergeCell ref="A30:B30"/>
    <mergeCell ref="E3:H3"/>
    <mergeCell ref="A11:A13"/>
    <mergeCell ref="A17:A20"/>
    <mergeCell ref="A24:A26"/>
    <mergeCell ref="C6:D6"/>
    <mergeCell ref="B6:B9"/>
    <mergeCell ref="A15:B15"/>
    <mergeCell ref="A22:B22"/>
  </mergeCells>
  <printOptions/>
  <pageMargins left="1.05" right="0.75" top="0.76" bottom="1" header="0.16" footer="0"/>
  <pageSetup horizontalDpi="600" verticalDpi="600" orientation="landscape" paperSize="9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120" zoomScaleNormal="120" workbookViewId="0" topLeftCell="A1">
      <selection activeCell="H20" sqref="H20"/>
    </sheetView>
  </sheetViews>
  <sheetFormatPr defaultColWidth="11.421875" defaultRowHeight="12.75"/>
  <cols>
    <col min="1" max="1" width="22.28125" style="2" customWidth="1"/>
    <col min="2" max="2" width="11.7109375" style="2" customWidth="1"/>
    <col min="3" max="3" width="12.28125" style="2" customWidth="1"/>
    <col min="4" max="4" width="10.28125" style="2" customWidth="1"/>
    <col min="5" max="10" width="8.7109375" style="2" customWidth="1"/>
    <col min="11" max="11" width="1.1484375" style="2" customWidth="1"/>
    <col min="12" max="13" width="12.140625" style="2" customWidth="1"/>
    <col min="14" max="16384" width="11.421875" style="2" customWidth="1"/>
  </cols>
  <sheetData>
    <row r="1" spans="1:13" ht="14.25">
      <c r="A1" s="60"/>
      <c r="B1" s="60"/>
      <c r="C1" s="60"/>
      <c r="D1" s="60"/>
      <c r="E1" s="60"/>
      <c r="F1" s="61"/>
      <c r="G1" s="60"/>
      <c r="H1" s="60"/>
      <c r="I1" s="62" t="s">
        <v>2</v>
      </c>
      <c r="J1" s="60"/>
      <c r="K1" s="60"/>
      <c r="L1" s="60"/>
      <c r="M1" s="60"/>
    </row>
    <row r="2" spans="1:13" ht="12.75">
      <c r="A2" s="60"/>
      <c r="B2" s="60"/>
      <c r="C2" s="60"/>
      <c r="D2" s="60"/>
      <c r="E2" s="60"/>
      <c r="F2" s="61"/>
      <c r="G2" s="60"/>
      <c r="H2" s="60"/>
      <c r="I2" s="60"/>
      <c r="J2" s="60"/>
      <c r="K2" s="60"/>
      <c r="L2" s="60"/>
      <c r="M2" s="60"/>
    </row>
    <row r="3" spans="1:13" ht="28.5" customHeight="1">
      <c r="A3" s="60"/>
      <c r="B3" s="60"/>
      <c r="C3" s="60"/>
      <c r="D3" s="60"/>
      <c r="E3" s="333"/>
      <c r="F3" s="333"/>
      <c r="G3" s="334" t="s">
        <v>44</v>
      </c>
      <c r="H3" s="334"/>
      <c r="I3" s="334"/>
      <c r="J3" s="334"/>
      <c r="K3" s="334"/>
      <c r="L3" s="334"/>
      <c r="M3" s="334"/>
    </row>
    <row r="4" spans="1:13" ht="12" customHeight="1">
      <c r="A4" s="60"/>
      <c r="B4" s="63"/>
      <c r="C4" s="63"/>
      <c r="D4" s="63"/>
      <c r="E4" s="64"/>
      <c r="F4" s="64"/>
      <c r="G4" s="60"/>
      <c r="H4" s="60"/>
      <c r="I4" s="60"/>
      <c r="J4" s="60"/>
      <c r="K4" s="60"/>
      <c r="L4" s="60"/>
      <c r="M4" s="60"/>
    </row>
    <row r="5" spans="1:13" s="4" customFormat="1" ht="37.5" customHeight="1">
      <c r="A5" s="65" t="s">
        <v>45</v>
      </c>
      <c r="B5" s="335" t="s">
        <v>37</v>
      </c>
      <c r="C5" s="335"/>
      <c r="D5" s="335"/>
      <c r="E5" s="335"/>
      <c r="F5" s="65"/>
      <c r="G5" s="66"/>
      <c r="H5" s="66"/>
      <c r="I5" s="66"/>
      <c r="J5" s="66"/>
      <c r="K5" s="66"/>
      <c r="L5" s="66"/>
      <c r="M5" s="66"/>
    </row>
    <row r="6" spans="1:13" s="4" customFormat="1" ht="25.5" customHeight="1" thickBot="1">
      <c r="A6" s="67" t="s">
        <v>4</v>
      </c>
      <c r="B6" s="68" t="str">
        <f>'Resumen acuifero PVN'!B6</f>
        <v>Marzo</v>
      </c>
      <c r="C6" s="69" t="s">
        <v>5</v>
      </c>
      <c r="D6" s="70">
        <f>'Resumen acuifero PVN'!D6</f>
        <v>2009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s="5" customFormat="1" ht="15.75" customHeight="1" thickBot="1">
      <c r="A7" s="336" t="s">
        <v>14</v>
      </c>
      <c r="B7" s="339" t="s">
        <v>15</v>
      </c>
      <c r="C7" s="340"/>
      <c r="D7" s="341"/>
      <c r="E7" s="342" t="s">
        <v>6</v>
      </c>
      <c r="F7" s="343"/>
      <c r="G7" s="343"/>
      <c r="H7" s="343"/>
      <c r="I7" s="343"/>
      <c r="J7" s="344"/>
      <c r="K7" s="71"/>
      <c r="L7" s="345" t="s">
        <v>21</v>
      </c>
      <c r="M7" s="346"/>
    </row>
    <row r="8" spans="1:13" s="5" customFormat="1" ht="15" customHeight="1">
      <c r="A8" s="337"/>
      <c r="B8" s="347" t="s">
        <v>17</v>
      </c>
      <c r="C8" s="349" t="s">
        <v>19</v>
      </c>
      <c r="D8" s="351" t="s">
        <v>16</v>
      </c>
      <c r="E8" s="353" t="s">
        <v>47</v>
      </c>
      <c r="F8" s="354"/>
      <c r="G8" s="353" t="s">
        <v>48</v>
      </c>
      <c r="H8" s="354"/>
      <c r="I8" s="353" t="s">
        <v>16</v>
      </c>
      <c r="J8" s="354"/>
      <c r="K8" s="72"/>
      <c r="L8" s="355" t="s">
        <v>22</v>
      </c>
      <c r="M8" s="356"/>
    </row>
    <row r="9" spans="1:13" s="5" customFormat="1" ht="22.5" customHeight="1">
      <c r="A9" s="337"/>
      <c r="B9" s="347"/>
      <c r="C9" s="349"/>
      <c r="D9" s="351"/>
      <c r="E9" s="73" t="s">
        <v>7</v>
      </c>
      <c r="F9" s="74" t="s">
        <v>31</v>
      </c>
      <c r="G9" s="73" t="s">
        <v>7</v>
      </c>
      <c r="H9" s="74" t="s">
        <v>31</v>
      </c>
      <c r="I9" s="73" t="s">
        <v>7</v>
      </c>
      <c r="J9" s="74" t="s">
        <v>31</v>
      </c>
      <c r="K9" s="75"/>
      <c r="L9" s="76" t="s">
        <v>32</v>
      </c>
      <c r="M9" s="77" t="s">
        <v>23</v>
      </c>
    </row>
    <row r="10" spans="1:13" s="5" customFormat="1" ht="12" customHeight="1" thickBot="1">
      <c r="A10" s="338"/>
      <c r="B10" s="348"/>
      <c r="C10" s="350"/>
      <c r="D10" s="352"/>
      <c r="E10" s="78" t="str">
        <f>'Resumen acuifero PVN'!E10</f>
        <v>(Feb. 2008)</v>
      </c>
      <c r="F10" s="79" t="s">
        <v>46</v>
      </c>
      <c r="G10" s="78" t="str">
        <f>E10</f>
        <v>(Feb. 2008)</v>
      </c>
      <c r="H10" s="79" t="s">
        <v>46</v>
      </c>
      <c r="I10" s="78" t="str">
        <f>E10</f>
        <v>(Feb. 2008)</v>
      </c>
      <c r="J10" s="79" t="s">
        <v>46</v>
      </c>
      <c r="K10" s="80"/>
      <c r="L10" s="81" t="str">
        <f>'Resumen acuifero PVN'!L10</f>
        <v>Dic. 08-Marzo 09</v>
      </c>
      <c r="M10" s="82" t="s">
        <v>49</v>
      </c>
    </row>
    <row r="11" spans="1:13" s="8" customFormat="1" ht="15" customHeight="1" thickBot="1">
      <c r="A11" s="75"/>
      <c r="B11" s="83"/>
      <c r="C11" s="75"/>
      <c r="D11" s="75"/>
      <c r="E11" s="64"/>
      <c r="F11" s="64"/>
      <c r="G11" s="64"/>
      <c r="H11" s="64"/>
      <c r="I11" s="64"/>
      <c r="J11" s="64"/>
      <c r="K11" s="64"/>
      <c r="L11" s="64"/>
      <c r="M11" s="64"/>
    </row>
    <row r="12" spans="1:14" s="5" customFormat="1" ht="18" customHeight="1" thickBot="1">
      <c r="A12" s="84" t="s">
        <v>27</v>
      </c>
      <c r="B12" s="85"/>
      <c r="C12" s="86"/>
      <c r="D12" s="87"/>
      <c r="E12" s="88"/>
      <c r="F12" s="88"/>
      <c r="G12" s="89"/>
      <c r="H12" s="89"/>
      <c r="I12" s="90"/>
      <c r="J12" s="91"/>
      <c r="K12" s="92"/>
      <c r="L12" s="93">
        <v>0</v>
      </c>
      <c r="M12" s="93">
        <v>0</v>
      </c>
      <c r="N12" s="38"/>
    </row>
    <row r="13" spans="1:13" s="4" customFormat="1" ht="18" customHeight="1" thickBo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66"/>
      <c r="M13" s="66"/>
    </row>
    <row r="14" spans="1:13" s="4" customFormat="1" ht="19.5" customHeight="1" thickBot="1" thickTop="1">
      <c r="A14" s="96" t="s">
        <v>30</v>
      </c>
      <c r="B14" s="97"/>
      <c r="C14" s="98"/>
      <c r="D14" s="99"/>
      <c r="E14" s="100"/>
      <c r="F14" s="100"/>
      <c r="G14" s="101"/>
      <c r="H14" s="101"/>
      <c r="I14" s="102"/>
      <c r="J14" s="102"/>
      <c r="K14" s="103"/>
      <c r="L14" s="66"/>
      <c r="M14" s="66"/>
    </row>
    <row r="15" spans="1:13" s="4" customFormat="1" ht="13.5" thickBot="1" thickTop="1">
      <c r="A15" s="66"/>
      <c r="B15" s="66"/>
      <c r="C15" s="66"/>
      <c r="D15" s="66"/>
      <c r="E15" s="95"/>
      <c r="F15" s="95"/>
      <c r="G15" s="94"/>
      <c r="H15" s="94"/>
      <c r="I15" s="94"/>
      <c r="J15" s="94"/>
      <c r="K15" s="66"/>
      <c r="L15" s="66"/>
      <c r="M15" s="66"/>
    </row>
    <row r="16" spans="1:13" s="4" customFormat="1" ht="13.5" customHeight="1" thickBot="1" thickTop="1">
      <c r="A16" s="103"/>
      <c r="B16" s="104"/>
      <c r="C16" s="105"/>
      <c r="D16" s="105"/>
      <c r="E16" s="66"/>
      <c r="F16" s="103"/>
      <c r="G16" s="106" t="s">
        <v>24</v>
      </c>
      <c r="H16" s="107"/>
      <c r="I16" s="108"/>
      <c r="J16" s="109"/>
      <c r="K16" s="103"/>
      <c r="L16" s="110">
        <v>0</v>
      </c>
      <c r="M16" s="110">
        <v>0</v>
      </c>
    </row>
    <row r="17" spans="1:13" ht="13.5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11"/>
      <c r="M17" s="60"/>
    </row>
    <row r="18" spans="1:13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</sheetData>
  <mergeCells count="14">
    <mergeCell ref="E8:F8"/>
    <mergeCell ref="G8:H8"/>
    <mergeCell ref="I8:J8"/>
    <mergeCell ref="L8:M8"/>
    <mergeCell ref="E3:F3"/>
    <mergeCell ref="G3:M3"/>
    <mergeCell ref="B5:E5"/>
    <mergeCell ref="A7:A10"/>
    <mergeCell ref="B7:D7"/>
    <mergeCell ref="E7:J7"/>
    <mergeCell ref="L7:M7"/>
    <mergeCell ref="B8:B10"/>
    <mergeCell ref="C8:C10"/>
    <mergeCell ref="D8:D10"/>
  </mergeCells>
  <printOptions/>
  <pageMargins left="0.69" right="0.75" top="1.1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OlgaGarcia</cp:lastModifiedBy>
  <cp:lastPrinted>2009-06-23T12:11:57Z</cp:lastPrinted>
  <dcterms:created xsi:type="dcterms:W3CDTF">2006-05-11T08:37:43Z</dcterms:created>
  <dcterms:modified xsi:type="dcterms:W3CDTF">2009-07-15T13:44:39Z</dcterms:modified>
  <cp:category/>
  <cp:version/>
  <cp:contentType/>
  <cp:contentStatus/>
</cp:coreProperties>
</file>